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theme/themeOverride3.xml" ContentType="application/vnd.openxmlformats-officedocument.themeOverrid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theme/themeOverride4.xml" ContentType="application/vnd.openxmlformats-officedocument.themeOverrid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theme/themeOverride5.xml" ContentType="application/vnd.openxmlformats-officedocument.themeOverrid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theme/themeOverride6.xml" ContentType="application/vnd.openxmlformats-officedocument.themeOverrid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theme/themeOverride7.xml" ContentType="application/vnd.openxmlformats-officedocument.themeOverrid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capgemini.sharepoint.com/sites/BORDEAUXMETROPOLE-Accessibilit/Shared Documents/General/02 - Audits/02 - Espace Citoyen (MERIGNAC)/"/>
    </mc:Choice>
  </mc:AlternateContent>
  <xr:revisionPtr revIDLastSave="4465" documentId="13_ncr:4000b_{5618C7BD-EFE2-4B30-8789-2E1B04E8FC65}" xr6:coauthVersionLast="47" xr6:coauthVersionMax="47" xr10:uidLastSave="{E0D617F4-518A-4553-80BB-E732A97C8209}"/>
  <bookViews>
    <workbookView xWindow="-108" yWindow="-108" windowWidth="23256" windowHeight="13896" firstSheet="1" activeTab="12" xr2:uid="{00000000-000D-0000-FFFF-FFFF00000000}"/>
  </bookViews>
  <sheets>
    <sheet name="Mode_d'emploi" sheetId="1" r:id="rId1"/>
    <sheet name="Échantillon" sheetId="2" r:id="rId2"/>
    <sheet name="Critères" sheetId="3" r:id="rId3"/>
    <sheet name="Synthèse" sheetId="4" r:id="rId4"/>
    <sheet name="BaseDeCalcul" sheetId="5" r:id="rId5"/>
    <sheet name="P01" sheetId="6" r:id="rId6"/>
    <sheet name="P02" sheetId="7" r:id="rId7"/>
    <sheet name="P03" sheetId="8" r:id="rId8"/>
    <sheet name="P04" sheetId="9" r:id="rId9"/>
    <sheet name="P05" sheetId="10" r:id="rId10"/>
    <sheet name="P06" sheetId="11" r:id="rId11"/>
    <sheet name="P07" sheetId="12" r:id="rId12"/>
    <sheet name="P08" sheetId="13" r:id="rId13"/>
    <sheet name="P09" sheetId="14" r:id="rId14"/>
  </sheets>
  <definedNames>
    <definedName name="_xlnm._FilterDatabase" localSheetId="5" hidden="1">'P01'!$A$3:$AMI$109</definedName>
    <definedName name="_xlnm._FilterDatabase" localSheetId="6" hidden="1">'P02'!$A$3:$BL$109</definedName>
    <definedName name="_xlnm._FilterDatabase" localSheetId="7" hidden="1">'P03'!$A$3:$BL$109</definedName>
    <definedName name="_xlnm._FilterDatabase" localSheetId="8" hidden="1">'P04'!$A$3:$BL$109</definedName>
    <definedName name="_xlnm._FilterDatabase" localSheetId="9" hidden="1">'P05'!$A$3:$BL$109</definedName>
    <definedName name="_xlnm._FilterDatabase" localSheetId="10" hidden="1">'P06'!$A$3:$BL$109</definedName>
    <definedName name="_xlnm._FilterDatabase" localSheetId="11" hidden="1">'P07'!$A$3:$BL$109</definedName>
    <definedName name="_xlnm._FilterDatabase" localSheetId="13" hidden="1">'P09'!$A$3:$AMC$109</definedName>
    <definedName name="_xlnm.Print_Area" localSheetId="2">Critères!$A$1:$C$108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34" i="4" l="1"/>
  <c r="A2" i="6"/>
  <c r="A2" i="14"/>
  <c r="C109" i="14"/>
  <c r="B109" i="14"/>
  <c r="C108" i="14"/>
  <c r="B108" i="14"/>
  <c r="C107" i="14"/>
  <c r="B107" i="14"/>
  <c r="C106" i="14"/>
  <c r="B106" i="14"/>
  <c r="C105" i="14"/>
  <c r="B105" i="14"/>
  <c r="C104" i="14"/>
  <c r="B104" i="14"/>
  <c r="C103" i="14"/>
  <c r="B103" i="14"/>
  <c r="C102" i="14"/>
  <c r="B102" i="14"/>
  <c r="C101" i="14"/>
  <c r="B101" i="14"/>
  <c r="C100" i="14"/>
  <c r="B100" i="14"/>
  <c r="C99" i="14"/>
  <c r="B99" i="14"/>
  <c r="C98" i="14"/>
  <c r="B98" i="14"/>
  <c r="A98" i="14"/>
  <c r="C97" i="14"/>
  <c r="B97" i="14"/>
  <c r="C96" i="14"/>
  <c r="B96" i="14"/>
  <c r="C95" i="14"/>
  <c r="B95" i="14"/>
  <c r="C94" i="14"/>
  <c r="B94" i="14"/>
  <c r="C93" i="14"/>
  <c r="B93" i="14"/>
  <c r="C92" i="14"/>
  <c r="B92" i="14"/>
  <c r="C91" i="14"/>
  <c r="B91" i="14"/>
  <c r="C90" i="14"/>
  <c r="B90" i="14"/>
  <c r="C89" i="14"/>
  <c r="B89" i="14"/>
  <c r="C88" i="14"/>
  <c r="B88" i="14"/>
  <c r="C87" i="14"/>
  <c r="B87" i="14"/>
  <c r="A87" i="14"/>
  <c r="C86" i="14"/>
  <c r="B86" i="14"/>
  <c r="C85" i="14"/>
  <c r="B85" i="14"/>
  <c r="C84" i="14"/>
  <c r="B84" i="14"/>
  <c r="C83" i="14"/>
  <c r="B83" i="14"/>
  <c r="C82" i="14"/>
  <c r="B82" i="14"/>
  <c r="C81" i="14"/>
  <c r="B81" i="14"/>
  <c r="C80" i="14"/>
  <c r="B80" i="14"/>
  <c r="C79" i="14"/>
  <c r="B79" i="14"/>
  <c r="C78" i="14"/>
  <c r="B78" i="14"/>
  <c r="C77" i="14"/>
  <c r="B77" i="14"/>
  <c r="C76" i="14"/>
  <c r="B76" i="14"/>
  <c r="C75" i="14"/>
  <c r="B75" i="14"/>
  <c r="C74" i="14"/>
  <c r="B74" i="14"/>
  <c r="A74" i="14"/>
  <c r="C73" i="14"/>
  <c r="B73" i="14"/>
  <c r="C72" i="14"/>
  <c r="B72" i="14"/>
  <c r="C71" i="14"/>
  <c r="B71" i="14"/>
  <c r="C70" i="14"/>
  <c r="B70" i="14"/>
  <c r="C69" i="14"/>
  <c r="B69" i="14"/>
  <c r="C68" i="14"/>
  <c r="B68" i="14"/>
  <c r="C67" i="14"/>
  <c r="B67" i="14"/>
  <c r="C66" i="14"/>
  <c r="B66" i="14"/>
  <c r="C65" i="14"/>
  <c r="B65" i="14"/>
  <c r="C64" i="14"/>
  <c r="B64" i="14"/>
  <c r="C63" i="14"/>
  <c r="B63" i="14"/>
  <c r="C62" i="14"/>
  <c r="B62" i="14"/>
  <c r="C61" i="14"/>
  <c r="B61" i="14"/>
  <c r="C60" i="14"/>
  <c r="B60" i="14"/>
  <c r="A60" i="14"/>
  <c r="C59" i="14"/>
  <c r="B59" i="14"/>
  <c r="C58" i="14"/>
  <c r="B58" i="14"/>
  <c r="C57" i="14"/>
  <c r="B57" i="14"/>
  <c r="C56" i="14"/>
  <c r="B56" i="14"/>
  <c r="A56" i="14"/>
  <c r="C55" i="14"/>
  <c r="B55" i="14"/>
  <c r="C54" i="14"/>
  <c r="B54" i="14"/>
  <c r="C53" i="14"/>
  <c r="B53" i="14"/>
  <c r="C52" i="14"/>
  <c r="B52" i="14"/>
  <c r="C51" i="14"/>
  <c r="B51" i="14"/>
  <c r="C50" i="14"/>
  <c r="B50" i="14"/>
  <c r="C49" i="14"/>
  <c r="B49" i="14"/>
  <c r="C48" i="14"/>
  <c r="B48" i="14"/>
  <c r="C47" i="14"/>
  <c r="B47" i="14"/>
  <c r="C46" i="14"/>
  <c r="B46" i="14"/>
  <c r="A46" i="14"/>
  <c r="C45" i="14"/>
  <c r="B45" i="14"/>
  <c r="C44" i="14"/>
  <c r="B44" i="14"/>
  <c r="C43" i="14"/>
  <c r="B43" i="14"/>
  <c r="C42" i="14"/>
  <c r="B42" i="14"/>
  <c r="C41" i="14"/>
  <c r="B41" i="14"/>
  <c r="A41" i="14"/>
  <c r="C40" i="14"/>
  <c r="B40" i="14"/>
  <c r="C39" i="14"/>
  <c r="B39" i="14"/>
  <c r="A39" i="14"/>
  <c r="C38" i="14"/>
  <c r="B38" i="14"/>
  <c r="C37" i="14"/>
  <c r="B37" i="14"/>
  <c r="C36" i="14"/>
  <c r="B36" i="14"/>
  <c r="C35" i="14"/>
  <c r="B35" i="14"/>
  <c r="C34" i="14"/>
  <c r="B34" i="14"/>
  <c r="C33" i="14"/>
  <c r="B33" i="14"/>
  <c r="C32" i="14"/>
  <c r="B32" i="14"/>
  <c r="C31" i="14"/>
  <c r="B31" i="14"/>
  <c r="A31" i="14"/>
  <c r="C30" i="14"/>
  <c r="B30" i="14"/>
  <c r="C29" i="14"/>
  <c r="B29" i="14"/>
  <c r="C28" i="14"/>
  <c r="B28" i="14"/>
  <c r="C27" i="14"/>
  <c r="B27" i="14"/>
  <c r="C26" i="14"/>
  <c r="B26" i="14"/>
  <c r="C25" i="14"/>
  <c r="B25" i="14"/>
  <c r="C24" i="14"/>
  <c r="B24" i="14"/>
  <c r="C23" i="14"/>
  <c r="B23" i="14"/>
  <c r="C22" i="14"/>
  <c r="B22" i="14"/>
  <c r="C21" i="14"/>
  <c r="B21" i="14"/>
  <c r="C20" i="14"/>
  <c r="B20" i="14"/>
  <c r="C19" i="14"/>
  <c r="B19" i="14"/>
  <c r="C18" i="14"/>
  <c r="B18" i="14"/>
  <c r="A18" i="14"/>
  <c r="C17" i="14"/>
  <c r="B17" i="14"/>
  <c r="C16" i="14"/>
  <c r="B16" i="14"/>
  <c r="C15" i="14"/>
  <c r="B15" i="14"/>
  <c r="A15" i="14"/>
  <c r="C14" i="14"/>
  <c r="B14" i="14"/>
  <c r="C13" i="14"/>
  <c r="B13" i="14"/>
  <c r="A13" i="14"/>
  <c r="C12" i="14"/>
  <c r="B12" i="14"/>
  <c r="C11" i="14"/>
  <c r="B11" i="14"/>
  <c r="C10" i="14"/>
  <c r="B10" i="14"/>
  <c r="C9" i="14"/>
  <c r="B9" i="14"/>
  <c r="C8" i="14"/>
  <c r="B8" i="14"/>
  <c r="C7" i="14"/>
  <c r="B7" i="14"/>
  <c r="C6" i="14"/>
  <c r="B6" i="14"/>
  <c r="C5" i="14"/>
  <c r="B5" i="14"/>
  <c r="C4" i="14"/>
  <c r="B4" i="14"/>
  <c r="A4" i="14"/>
  <c r="A1" i="14"/>
  <c r="C109" i="13"/>
  <c r="B109" i="13"/>
  <c r="C108" i="13"/>
  <c r="B108" i="13"/>
  <c r="C107" i="13"/>
  <c r="B107" i="13"/>
  <c r="C106" i="13"/>
  <c r="B106" i="13"/>
  <c r="C105" i="13"/>
  <c r="B105" i="13"/>
  <c r="C104" i="13"/>
  <c r="B104" i="13"/>
  <c r="C103" i="13"/>
  <c r="B103" i="13"/>
  <c r="C102" i="13"/>
  <c r="B102" i="13"/>
  <c r="C101" i="13"/>
  <c r="B101" i="13"/>
  <c r="C100" i="13"/>
  <c r="B100" i="13"/>
  <c r="C99" i="13"/>
  <c r="B99" i="13"/>
  <c r="C98" i="13"/>
  <c r="B98" i="13"/>
  <c r="A98" i="13"/>
  <c r="C97" i="13"/>
  <c r="B97" i="13"/>
  <c r="C96" i="13"/>
  <c r="B96" i="13"/>
  <c r="C95" i="13"/>
  <c r="B95" i="13"/>
  <c r="C94" i="13"/>
  <c r="B94" i="13"/>
  <c r="C93" i="13"/>
  <c r="B93" i="13"/>
  <c r="C92" i="13"/>
  <c r="B92" i="13"/>
  <c r="C91" i="13"/>
  <c r="B91" i="13"/>
  <c r="C90" i="13"/>
  <c r="B90" i="13"/>
  <c r="C89" i="13"/>
  <c r="B89" i="13"/>
  <c r="C88" i="13"/>
  <c r="B88" i="13"/>
  <c r="C87" i="13"/>
  <c r="B87" i="13"/>
  <c r="A87" i="13"/>
  <c r="C86" i="13"/>
  <c r="B86" i="13"/>
  <c r="C85" i="13"/>
  <c r="B85" i="13"/>
  <c r="C84" i="13"/>
  <c r="B84" i="13"/>
  <c r="C83" i="13"/>
  <c r="B83" i="13"/>
  <c r="C82" i="13"/>
  <c r="B82" i="13"/>
  <c r="C81" i="13"/>
  <c r="B81" i="13"/>
  <c r="C80" i="13"/>
  <c r="B80" i="13"/>
  <c r="C79" i="13"/>
  <c r="B79" i="13"/>
  <c r="C78" i="13"/>
  <c r="B78" i="13"/>
  <c r="C77" i="13"/>
  <c r="B77" i="13"/>
  <c r="C76" i="13"/>
  <c r="B76" i="13"/>
  <c r="C75" i="13"/>
  <c r="B75" i="13"/>
  <c r="C74" i="13"/>
  <c r="B74" i="13"/>
  <c r="A74" i="13"/>
  <c r="C73" i="13"/>
  <c r="B73" i="13"/>
  <c r="C72" i="13"/>
  <c r="B72" i="13"/>
  <c r="C71" i="13"/>
  <c r="B71" i="13"/>
  <c r="C70" i="13"/>
  <c r="B70" i="13"/>
  <c r="C69" i="13"/>
  <c r="B69" i="13"/>
  <c r="C68" i="13"/>
  <c r="B68" i="13"/>
  <c r="C67" i="13"/>
  <c r="B67" i="13"/>
  <c r="C66" i="13"/>
  <c r="B66" i="13"/>
  <c r="C65" i="13"/>
  <c r="B65" i="13"/>
  <c r="C64" i="13"/>
  <c r="B64" i="13"/>
  <c r="C63" i="13"/>
  <c r="B63" i="13"/>
  <c r="C62" i="13"/>
  <c r="B62" i="13"/>
  <c r="C61" i="13"/>
  <c r="B61" i="13"/>
  <c r="C60" i="13"/>
  <c r="B60" i="13"/>
  <c r="A60" i="13"/>
  <c r="C59" i="13"/>
  <c r="B59" i="13"/>
  <c r="C58" i="13"/>
  <c r="B58" i="13"/>
  <c r="C57" i="13"/>
  <c r="B57" i="13"/>
  <c r="C56" i="13"/>
  <c r="B56" i="13"/>
  <c r="A56" i="13"/>
  <c r="C55" i="13"/>
  <c r="B55" i="13"/>
  <c r="C54" i="13"/>
  <c r="B54" i="13"/>
  <c r="C53" i="13"/>
  <c r="B53" i="13"/>
  <c r="C52" i="13"/>
  <c r="B52" i="13"/>
  <c r="C51" i="13"/>
  <c r="B51" i="13"/>
  <c r="C50" i="13"/>
  <c r="B50" i="13"/>
  <c r="C49" i="13"/>
  <c r="B49" i="13"/>
  <c r="C48" i="13"/>
  <c r="B48" i="13"/>
  <c r="C47" i="13"/>
  <c r="B47" i="13"/>
  <c r="C46" i="13"/>
  <c r="B46" i="13"/>
  <c r="A46" i="13"/>
  <c r="C45" i="13"/>
  <c r="B45" i="13"/>
  <c r="C44" i="13"/>
  <c r="B44" i="13"/>
  <c r="C43" i="13"/>
  <c r="B43" i="13"/>
  <c r="C42" i="13"/>
  <c r="B42" i="13"/>
  <c r="C41" i="13"/>
  <c r="B41" i="13"/>
  <c r="A41" i="13"/>
  <c r="C40" i="13"/>
  <c r="B40" i="13"/>
  <c r="C39" i="13"/>
  <c r="B39" i="13"/>
  <c r="A39" i="13"/>
  <c r="C38" i="13"/>
  <c r="B38" i="13"/>
  <c r="C37" i="13"/>
  <c r="B37" i="13"/>
  <c r="C36" i="13"/>
  <c r="B36" i="13"/>
  <c r="C35" i="13"/>
  <c r="B35" i="13"/>
  <c r="C34" i="13"/>
  <c r="B34" i="13"/>
  <c r="C33" i="13"/>
  <c r="B33" i="13"/>
  <c r="C32" i="13"/>
  <c r="B32" i="13"/>
  <c r="C31" i="13"/>
  <c r="B31" i="13"/>
  <c r="A31" i="13"/>
  <c r="C30" i="13"/>
  <c r="B30" i="13"/>
  <c r="C29" i="13"/>
  <c r="B29" i="13"/>
  <c r="C28" i="13"/>
  <c r="B28" i="13"/>
  <c r="C27" i="13"/>
  <c r="B27" i="13"/>
  <c r="C26" i="13"/>
  <c r="B26" i="13"/>
  <c r="C25" i="13"/>
  <c r="B25" i="13"/>
  <c r="C24" i="13"/>
  <c r="B24" i="13"/>
  <c r="C23" i="13"/>
  <c r="B23" i="13"/>
  <c r="C22" i="13"/>
  <c r="B22" i="13"/>
  <c r="C21" i="13"/>
  <c r="B21" i="13"/>
  <c r="C20" i="13"/>
  <c r="B20" i="13"/>
  <c r="C19" i="13"/>
  <c r="B19" i="13"/>
  <c r="C18" i="13"/>
  <c r="B18" i="13"/>
  <c r="A18" i="13"/>
  <c r="C17" i="13"/>
  <c r="B17" i="13"/>
  <c r="C16" i="13"/>
  <c r="B16" i="13"/>
  <c r="C15" i="13"/>
  <c r="B15" i="13"/>
  <c r="A15" i="13"/>
  <c r="C14" i="13"/>
  <c r="B14" i="13"/>
  <c r="C13" i="13"/>
  <c r="B13" i="13"/>
  <c r="A13" i="13"/>
  <c r="C12" i="13"/>
  <c r="B12" i="13"/>
  <c r="C11" i="13"/>
  <c r="B11" i="13"/>
  <c r="C10" i="13"/>
  <c r="B10" i="13"/>
  <c r="C9" i="13"/>
  <c r="B9" i="13"/>
  <c r="C8" i="13"/>
  <c r="B8" i="13"/>
  <c r="C7" i="13"/>
  <c r="B7" i="13"/>
  <c r="C6" i="13"/>
  <c r="B6" i="13"/>
  <c r="C5" i="13"/>
  <c r="B5" i="13"/>
  <c r="C4" i="13"/>
  <c r="B4" i="13"/>
  <c r="A4" i="13"/>
  <c r="A2" i="13"/>
  <c r="A1" i="13"/>
  <c r="C109" i="12"/>
  <c r="B109" i="12"/>
  <c r="C108" i="12"/>
  <c r="B108" i="12"/>
  <c r="C107" i="12"/>
  <c r="B107" i="12"/>
  <c r="C106" i="12"/>
  <c r="B106" i="12"/>
  <c r="C105" i="12"/>
  <c r="B105" i="12"/>
  <c r="C104" i="12"/>
  <c r="B104" i="12"/>
  <c r="C103" i="12"/>
  <c r="B103" i="12"/>
  <c r="C102" i="12"/>
  <c r="B102" i="12"/>
  <c r="C101" i="12"/>
  <c r="B101" i="12"/>
  <c r="C100" i="12"/>
  <c r="B100" i="12"/>
  <c r="C99" i="12"/>
  <c r="B99" i="12"/>
  <c r="C98" i="12"/>
  <c r="B98" i="12"/>
  <c r="A98" i="12"/>
  <c r="C97" i="12"/>
  <c r="B97" i="12"/>
  <c r="C96" i="12"/>
  <c r="B96" i="12"/>
  <c r="C95" i="12"/>
  <c r="B95" i="12"/>
  <c r="C94" i="12"/>
  <c r="B94" i="12"/>
  <c r="C93" i="12"/>
  <c r="B93" i="12"/>
  <c r="C92" i="12"/>
  <c r="B92" i="12"/>
  <c r="C91" i="12"/>
  <c r="B91" i="12"/>
  <c r="C90" i="12"/>
  <c r="B90" i="12"/>
  <c r="C89" i="12"/>
  <c r="B89" i="12"/>
  <c r="C88" i="12"/>
  <c r="B88" i="12"/>
  <c r="C87" i="12"/>
  <c r="B87" i="12"/>
  <c r="A87" i="12"/>
  <c r="C86" i="12"/>
  <c r="B86" i="12"/>
  <c r="C85" i="12"/>
  <c r="B85" i="12"/>
  <c r="C84" i="12"/>
  <c r="B84" i="12"/>
  <c r="C83" i="12"/>
  <c r="B83" i="12"/>
  <c r="C82" i="12"/>
  <c r="B82" i="12"/>
  <c r="C81" i="12"/>
  <c r="B81" i="12"/>
  <c r="C80" i="12"/>
  <c r="B80" i="12"/>
  <c r="C79" i="12"/>
  <c r="B79" i="12"/>
  <c r="C78" i="12"/>
  <c r="B78" i="12"/>
  <c r="C77" i="12"/>
  <c r="B77" i="12"/>
  <c r="C76" i="12"/>
  <c r="B76" i="12"/>
  <c r="C75" i="12"/>
  <c r="B75" i="12"/>
  <c r="C74" i="12"/>
  <c r="B74" i="12"/>
  <c r="A74" i="12"/>
  <c r="C73" i="12"/>
  <c r="B73" i="12"/>
  <c r="C72" i="12"/>
  <c r="B72" i="12"/>
  <c r="C71" i="12"/>
  <c r="B71" i="12"/>
  <c r="C70" i="12"/>
  <c r="B70" i="12"/>
  <c r="C69" i="12"/>
  <c r="B69" i="12"/>
  <c r="C68" i="12"/>
  <c r="B68" i="12"/>
  <c r="C67" i="12"/>
  <c r="B67" i="12"/>
  <c r="C66" i="12"/>
  <c r="B66" i="12"/>
  <c r="C65" i="12"/>
  <c r="B65" i="12"/>
  <c r="C64" i="12"/>
  <c r="B64" i="12"/>
  <c r="C63" i="12"/>
  <c r="B63" i="12"/>
  <c r="C62" i="12"/>
  <c r="B62" i="12"/>
  <c r="C61" i="12"/>
  <c r="B61" i="12"/>
  <c r="C60" i="12"/>
  <c r="B60" i="12"/>
  <c r="A60" i="12"/>
  <c r="C59" i="12"/>
  <c r="B59" i="12"/>
  <c r="C58" i="12"/>
  <c r="B58" i="12"/>
  <c r="C57" i="12"/>
  <c r="B57" i="12"/>
  <c r="C56" i="12"/>
  <c r="B56" i="12"/>
  <c r="A56" i="12"/>
  <c r="C55" i="12"/>
  <c r="B55" i="12"/>
  <c r="C54" i="12"/>
  <c r="B54" i="12"/>
  <c r="C53" i="12"/>
  <c r="B53" i="12"/>
  <c r="C52" i="12"/>
  <c r="B52" i="12"/>
  <c r="C51" i="12"/>
  <c r="B51" i="12"/>
  <c r="C50" i="12"/>
  <c r="B50" i="12"/>
  <c r="C49" i="12"/>
  <c r="B49" i="12"/>
  <c r="C48" i="12"/>
  <c r="B48" i="12"/>
  <c r="C47" i="12"/>
  <c r="B47" i="12"/>
  <c r="C46" i="12"/>
  <c r="B46" i="12"/>
  <c r="A46" i="12"/>
  <c r="C45" i="12"/>
  <c r="B45" i="12"/>
  <c r="C44" i="12"/>
  <c r="B44" i="12"/>
  <c r="C43" i="12"/>
  <c r="B43" i="12"/>
  <c r="C42" i="12"/>
  <c r="B42" i="12"/>
  <c r="C41" i="12"/>
  <c r="B41" i="12"/>
  <c r="A41" i="12"/>
  <c r="C40" i="12"/>
  <c r="B40" i="12"/>
  <c r="C39" i="12"/>
  <c r="B39" i="12"/>
  <c r="A39" i="12"/>
  <c r="C38" i="12"/>
  <c r="B38" i="12"/>
  <c r="C37" i="12"/>
  <c r="B37" i="12"/>
  <c r="C36" i="12"/>
  <c r="B36" i="12"/>
  <c r="C35" i="12"/>
  <c r="B35" i="12"/>
  <c r="C34" i="12"/>
  <c r="B34" i="12"/>
  <c r="C33" i="12"/>
  <c r="B33" i="12"/>
  <c r="C32" i="12"/>
  <c r="B32" i="12"/>
  <c r="C31" i="12"/>
  <c r="B31" i="12"/>
  <c r="A31" i="12"/>
  <c r="C30" i="12"/>
  <c r="B30" i="12"/>
  <c r="C29" i="12"/>
  <c r="B29" i="12"/>
  <c r="C28" i="12"/>
  <c r="B28" i="12"/>
  <c r="C27" i="12"/>
  <c r="B27" i="12"/>
  <c r="C26" i="12"/>
  <c r="B26" i="12"/>
  <c r="C25" i="12"/>
  <c r="B25" i="12"/>
  <c r="C24" i="12"/>
  <c r="B24" i="12"/>
  <c r="C23" i="12"/>
  <c r="B23" i="12"/>
  <c r="C22" i="12"/>
  <c r="B22" i="12"/>
  <c r="C21" i="12"/>
  <c r="B21" i="12"/>
  <c r="C20" i="12"/>
  <c r="B20" i="12"/>
  <c r="C19" i="12"/>
  <c r="B19" i="12"/>
  <c r="C18" i="12"/>
  <c r="B18" i="12"/>
  <c r="A18" i="12"/>
  <c r="C17" i="12"/>
  <c r="B17" i="12"/>
  <c r="C16" i="12"/>
  <c r="B16" i="12"/>
  <c r="C15" i="12"/>
  <c r="B15" i="12"/>
  <c r="A15" i="12"/>
  <c r="C14" i="12"/>
  <c r="B14" i="12"/>
  <c r="C13" i="12"/>
  <c r="B13" i="12"/>
  <c r="A13" i="12"/>
  <c r="C12" i="12"/>
  <c r="B12" i="12"/>
  <c r="C11" i="12"/>
  <c r="B11" i="12"/>
  <c r="C10" i="12"/>
  <c r="B10" i="12"/>
  <c r="C9" i="12"/>
  <c r="B9" i="12"/>
  <c r="C8" i="12"/>
  <c r="B8" i="12"/>
  <c r="C7" i="12"/>
  <c r="B7" i="12"/>
  <c r="C6" i="12"/>
  <c r="B6" i="12"/>
  <c r="C5" i="12"/>
  <c r="B5" i="12"/>
  <c r="C4" i="12"/>
  <c r="B4" i="12"/>
  <c r="A4" i="12"/>
  <c r="A2" i="12"/>
  <c r="A1" i="12"/>
  <c r="C109" i="11"/>
  <c r="B109" i="11"/>
  <c r="C108" i="11"/>
  <c r="B108" i="11"/>
  <c r="C107" i="11"/>
  <c r="B107" i="11"/>
  <c r="C106" i="11"/>
  <c r="B106" i="11"/>
  <c r="C105" i="11"/>
  <c r="B105" i="11"/>
  <c r="C104" i="11"/>
  <c r="B104" i="11"/>
  <c r="C103" i="11"/>
  <c r="B103" i="11"/>
  <c r="C102" i="11"/>
  <c r="B102" i="11"/>
  <c r="C101" i="11"/>
  <c r="B101" i="11"/>
  <c r="C100" i="11"/>
  <c r="B100" i="11"/>
  <c r="C99" i="11"/>
  <c r="B99" i="11"/>
  <c r="C98" i="11"/>
  <c r="B98" i="11"/>
  <c r="A98" i="11"/>
  <c r="C97" i="11"/>
  <c r="B97" i="11"/>
  <c r="C96" i="11"/>
  <c r="B96" i="11"/>
  <c r="C95" i="11"/>
  <c r="B95" i="11"/>
  <c r="C94" i="11"/>
  <c r="B94" i="11"/>
  <c r="C93" i="11"/>
  <c r="B93" i="11"/>
  <c r="C92" i="11"/>
  <c r="B92" i="11"/>
  <c r="C91" i="11"/>
  <c r="B91" i="11"/>
  <c r="C90" i="11"/>
  <c r="B90" i="11"/>
  <c r="C89" i="11"/>
  <c r="B89" i="11"/>
  <c r="C88" i="11"/>
  <c r="B88" i="11"/>
  <c r="C87" i="11"/>
  <c r="B87" i="11"/>
  <c r="A87" i="11"/>
  <c r="C86" i="11"/>
  <c r="B86" i="11"/>
  <c r="C85" i="11"/>
  <c r="B85" i="11"/>
  <c r="C84" i="11"/>
  <c r="B84" i="11"/>
  <c r="C83" i="11"/>
  <c r="B83" i="11"/>
  <c r="C82" i="11"/>
  <c r="B82" i="11"/>
  <c r="C81" i="11"/>
  <c r="B81" i="11"/>
  <c r="C80" i="11"/>
  <c r="B80" i="11"/>
  <c r="C79" i="11"/>
  <c r="B79" i="11"/>
  <c r="C78" i="11"/>
  <c r="B78" i="11"/>
  <c r="C77" i="11"/>
  <c r="B77" i="11"/>
  <c r="C76" i="11"/>
  <c r="B76" i="11"/>
  <c r="C75" i="11"/>
  <c r="B75" i="11"/>
  <c r="C74" i="11"/>
  <c r="B74" i="11"/>
  <c r="A74" i="11"/>
  <c r="C73" i="11"/>
  <c r="B73" i="11"/>
  <c r="C72" i="11"/>
  <c r="B72" i="11"/>
  <c r="C71" i="11"/>
  <c r="B71" i="11"/>
  <c r="C70" i="11"/>
  <c r="B70" i="11"/>
  <c r="C69" i="11"/>
  <c r="B69" i="11"/>
  <c r="C68" i="11"/>
  <c r="B68" i="11"/>
  <c r="C67" i="11"/>
  <c r="B67" i="11"/>
  <c r="C66" i="11"/>
  <c r="B66" i="11"/>
  <c r="C65" i="11"/>
  <c r="B65" i="11"/>
  <c r="C64" i="11"/>
  <c r="B64" i="11"/>
  <c r="C63" i="11"/>
  <c r="B63" i="11"/>
  <c r="C62" i="11"/>
  <c r="B62" i="11"/>
  <c r="C61" i="11"/>
  <c r="B61" i="11"/>
  <c r="C60" i="11"/>
  <c r="B60" i="11"/>
  <c r="A60" i="11"/>
  <c r="C59" i="11"/>
  <c r="B59" i="11"/>
  <c r="C58" i="11"/>
  <c r="B58" i="11"/>
  <c r="C57" i="11"/>
  <c r="B57" i="11"/>
  <c r="C56" i="11"/>
  <c r="B56" i="11"/>
  <c r="A56" i="11"/>
  <c r="C55" i="11"/>
  <c r="B55" i="11"/>
  <c r="C54" i="11"/>
  <c r="B54" i="11"/>
  <c r="C53" i="11"/>
  <c r="B53" i="11"/>
  <c r="C52" i="11"/>
  <c r="B52" i="11"/>
  <c r="C51" i="11"/>
  <c r="B51" i="11"/>
  <c r="C50" i="11"/>
  <c r="B50" i="11"/>
  <c r="C49" i="11"/>
  <c r="B49" i="11"/>
  <c r="C48" i="11"/>
  <c r="B48" i="11"/>
  <c r="C47" i="11"/>
  <c r="B47" i="11"/>
  <c r="C46" i="11"/>
  <c r="B46" i="11"/>
  <c r="A46" i="11"/>
  <c r="C45" i="11"/>
  <c r="B45" i="11"/>
  <c r="C44" i="11"/>
  <c r="B44" i="11"/>
  <c r="C43" i="11"/>
  <c r="B43" i="11"/>
  <c r="C42" i="11"/>
  <c r="B42" i="11"/>
  <c r="C41" i="11"/>
  <c r="B41" i="11"/>
  <c r="A41" i="11"/>
  <c r="C40" i="11"/>
  <c r="B40" i="11"/>
  <c r="C39" i="11"/>
  <c r="B39" i="11"/>
  <c r="A39" i="11"/>
  <c r="C38" i="11"/>
  <c r="B38" i="11"/>
  <c r="C37" i="11"/>
  <c r="B37" i="11"/>
  <c r="C36" i="11"/>
  <c r="B36" i="11"/>
  <c r="C35" i="11"/>
  <c r="B35" i="11"/>
  <c r="C34" i="11"/>
  <c r="B34" i="11"/>
  <c r="C33" i="11"/>
  <c r="B33" i="11"/>
  <c r="C32" i="11"/>
  <c r="B32" i="11"/>
  <c r="C31" i="11"/>
  <c r="B31" i="11"/>
  <c r="A31" i="11"/>
  <c r="C30" i="11"/>
  <c r="B30" i="11"/>
  <c r="C29" i="11"/>
  <c r="B29" i="11"/>
  <c r="C28" i="11"/>
  <c r="B28" i="11"/>
  <c r="C27" i="11"/>
  <c r="B27" i="11"/>
  <c r="C26" i="11"/>
  <c r="B26" i="11"/>
  <c r="C25" i="11"/>
  <c r="B25" i="11"/>
  <c r="C24" i="11"/>
  <c r="B24" i="11"/>
  <c r="C23" i="11"/>
  <c r="B23" i="11"/>
  <c r="C22" i="11"/>
  <c r="B22" i="11"/>
  <c r="C21" i="11"/>
  <c r="B21" i="11"/>
  <c r="C20" i="11"/>
  <c r="B20" i="11"/>
  <c r="C19" i="11"/>
  <c r="B19" i="11"/>
  <c r="C18" i="11"/>
  <c r="B18" i="11"/>
  <c r="A18" i="11"/>
  <c r="C17" i="11"/>
  <c r="B17" i="11"/>
  <c r="C16" i="11"/>
  <c r="B16" i="11"/>
  <c r="C15" i="11"/>
  <c r="B15" i="11"/>
  <c r="A15" i="11"/>
  <c r="C14" i="11"/>
  <c r="B14" i="11"/>
  <c r="C13" i="11"/>
  <c r="B13" i="11"/>
  <c r="A13" i="11"/>
  <c r="C12" i="11"/>
  <c r="B12" i="11"/>
  <c r="C11" i="11"/>
  <c r="B11" i="11"/>
  <c r="C10" i="11"/>
  <c r="B10" i="11"/>
  <c r="C9" i="11"/>
  <c r="B9" i="11"/>
  <c r="C8" i="11"/>
  <c r="B8" i="11"/>
  <c r="C7" i="11"/>
  <c r="B7" i="11"/>
  <c r="C6" i="11"/>
  <c r="B6" i="11"/>
  <c r="C5" i="11"/>
  <c r="B5" i="11"/>
  <c r="C4" i="11"/>
  <c r="B4" i="11"/>
  <c r="A4" i="11"/>
  <c r="A2" i="11"/>
  <c r="A1" i="11"/>
  <c r="C109" i="10"/>
  <c r="B109" i="10"/>
  <c r="C108" i="10"/>
  <c r="B108" i="10"/>
  <c r="C107" i="10"/>
  <c r="B107" i="10"/>
  <c r="C106" i="10"/>
  <c r="B106" i="10"/>
  <c r="C105" i="10"/>
  <c r="B105" i="10"/>
  <c r="C104" i="10"/>
  <c r="B104" i="10"/>
  <c r="C103" i="10"/>
  <c r="B103" i="10"/>
  <c r="C102" i="10"/>
  <c r="B102" i="10"/>
  <c r="C101" i="10"/>
  <c r="B101" i="10"/>
  <c r="C100" i="10"/>
  <c r="B100" i="10"/>
  <c r="C99" i="10"/>
  <c r="B99" i="10"/>
  <c r="C98" i="10"/>
  <c r="B98" i="10"/>
  <c r="A98" i="10"/>
  <c r="C97" i="10"/>
  <c r="B97" i="10"/>
  <c r="C96" i="10"/>
  <c r="B96" i="10"/>
  <c r="C95" i="10"/>
  <c r="B95" i="10"/>
  <c r="C94" i="10"/>
  <c r="B94" i="10"/>
  <c r="C93" i="10"/>
  <c r="B93" i="10"/>
  <c r="C92" i="10"/>
  <c r="B92" i="10"/>
  <c r="C91" i="10"/>
  <c r="B91" i="10"/>
  <c r="C90" i="10"/>
  <c r="B90" i="10"/>
  <c r="C89" i="10"/>
  <c r="B89" i="10"/>
  <c r="C88" i="10"/>
  <c r="B88" i="10"/>
  <c r="C87" i="10"/>
  <c r="B87" i="10"/>
  <c r="A87" i="10"/>
  <c r="C86" i="10"/>
  <c r="B86" i="10"/>
  <c r="C85" i="10"/>
  <c r="B85" i="10"/>
  <c r="C84" i="10"/>
  <c r="B84" i="10"/>
  <c r="C83" i="10"/>
  <c r="B83" i="10"/>
  <c r="C82" i="10"/>
  <c r="B82" i="10"/>
  <c r="C81" i="10"/>
  <c r="B81" i="10"/>
  <c r="C80" i="10"/>
  <c r="B80" i="10"/>
  <c r="C79" i="10"/>
  <c r="B79" i="10"/>
  <c r="C78" i="10"/>
  <c r="B78" i="10"/>
  <c r="C77" i="10"/>
  <c r="B77" i="10"/>
  <c r="C76" i="10"/>
  <c r="B76" i="10"/>
  <c r="C75" i="10"/>
  <c r="B75" i="10"/>
  <c r="C74" i="10"/>
  <c r="B74" i="10"/>
  <c r="A74" i="10"/>
  <c r="C73" i="10"/>
  <c r="B73" i="10"/>
  <c r="C72" i="10"/>
  <c r="B72" i="10"/>
  <c r="C71" i="10"/>
  <c r="B71" i="10"/>
  <c r="C70" i="10"/>
  <c r="B70" i="10"/>
  <c r="C69" i="10"/>
  <c r="B69" i="10"/>
  <c r="C68" i="10"/>
  <c r="B68" i="10"/>
  <c r="C67" i="10"/>
  <c r="B67" i="10"/>
  <c r="C66" i="10"/>
  <c r="B66" i="10"/>
  <c r="C65" i="10"/>
  <c r="B65" i="10"/>
  <c r="C64" i="10"/>
  <c r="B64" i="10"/>
  <c r="C63" i="10"/>
  <c r="B63" i="10"/>
  <c r="C62" i="10"/>
  <c r="B62" i="10"/>
  <c r="C61" i="10"/>
  <c r="B61" i="10"/>
  <c r="C60" i="10"/>
  <c r="B60" i="10"/>
  <c r="A60" i="10"/>
  <c r="C59" i="10"/>
  <c r="B59" i="10"/>
  <c r="C58" i="10"/>
  <c r="B58" i="10"/>
  <c r="C57" i="10"/>
  <c r="B57" i="10"/>
  <c r="C56" i="10"/>
  <c r="B56" i="10"/>
  <c r="A56" i="10"/>
  <c r="C55" i="10"/>
  <c r="B55" i="10"/>
  <c r="C54" i="10"/>
  <c r="B54" i="10"/>
  <c r="C53" i="10"/>
  <c r="B53" i="10"/>
  <c r="C52" i="10"/>
  <c r="B52" i="10"/>
  <c r="C51" i="10"/>
  <c r="B51" i="10"/>
  <c r="C50" i="10"/>
  <c r="B50" i="10"/>
  <c r="C49" i="10"/>
  <c r="B49" i="10"/>
  <c r="C48" i="10"/>
  <c r="B48" i="10"/>
  <c r="C47" i="10"/>
  <c r="B47" i="10"/>
  <c r="C46" i="10"/>
  <c r="B46" i="10"/>
  <c r="A46" i="10"/>
  <c r="C45" i="10"/>
  <c r="B45" i="10"/>
  <c r="C44" i="10"/>
  <c r="B44" i="10"/>
  <c r="C43" i="10"/>
  <c r="B43" i="10"/>
  <c r="C42" i="10"/>
  <c r="B42" i="10"/>
  <c r="C41" i="10"/>
  <c r="B41" i="10"/>
  <c r="A41" i="10"/>
  <c r="C40" i="10"/>
  <c r="B40" i="10"/>
  <c r="C39" i="10"/>
  <c r="B39" i="10"/>
  <c r="A39" i="10"/>
  <c r="C38" i="10"/>
  <c r="B38" i="10"/>
  <c r="C37" i="10"/>
  <c r="B37" i="10"/>
  <c r="C36" i="10"/>
  <c r="B36" i="10"/>
  <c r="C35" i="10"/>
  <c r="B35" i="10"/>
  <c r="C34" i="10"/>
  <c r="B34" i="10"/>
  <c r="C33" i="10"/>
  <c r="B33" i="10"/>
  <c r="C32" i="10"/>
  <c r="B32" i="10"/>
  <c r="C31" i="10"/>
  <c r="B31" i="10"/>
  <c r="A31" i="10"/>
  <c r="C30" i="10"/>
  <c r="B30" i="10"/>
  <c r="C29" i="10"/>
  <c r="B29" i="10"/>
  <c r="C28" i="10"/>
  <c r="B28" i="10"/>
  <c r="C27" i="10"/>
  <c r="B27" i="10"/>
  <c r="C26" i="10"/>
  <c r="B26" i="10"/>
  <c r="C25" i="10"/>
  <c r="B25" i="10"/>
  <c r="C24" i="10"/>
  <c r="B24" i="10"/>
  <c r="C23" i="10"/>
  <c r="B23" i="10"/>
  <c r="C22" i="10"/>
  <c r="B22" i="10"/>
  <c r="C21" i="10"/>
  <c r="B21" i="10"/>
  <c r="C20" i="10"/>
  <c r="B20" i="10"/>
  <c r="C19" i="10"/>
  <c r="B19" i="10"/>
  <c r="C18" i="10"/>
  <c r="B18" i="10"/>
  <c r="A18" i="10"/>
  <c r="C17" i="10"/>
  <c r="B17" i="10"/>
  <c r="C16" i="10"/>
  <c r="B16" i="10"/>
  <c r="C15" i="10"/>
  <c r="B15" i="10"/>
  <c r="A15" i="10"/>
  <c r="C14" i="10"/>
  <c r="B14" i="10"/>
  <c r="C13" i="10"/>
  <c r="B13" i="10"/>
  <c r="A13" i="10"/>
  <c r="C12" i="10"/>
  <c r="B12" i="10"/>
  <c r="C11" i="10"/>
  <c r="B11" i="10"/>
  <c r="C10" i="10"/>
  <c r="B10" i="10"/>
  <c r="C9" i="10"/>
  <c r="B9" i="10"/>
  <c r="C8" i="10"/>
  <c r="B8" i="10"/>
  <c r="C7" i="10"/>
  <c r="B7" i="10"/>
  <c r="C6" i="10"/>
  <c r="B6" i="10"/>
  <c r="C5" i="10"/>
  <c r="B5" i="10"/>
  <c r="C4" i="10"/>
  <c r="B4" i="10"/>
  <c r="A4" i="10"/>
  <c r="A2" i="10"/>
  <c r="A1" i="10"/>
  <c r="C109" i="9"/>
  <c r="B109" i="9"/>
  <c r="C108" i="9"/>
  <c r="B108" i="9"/>
  <c r="C107" i="9"/>
  <c r="B107" i="9"/>
  <c r="C106" i="9"/>
  <c r="B106" i="9"/>
  <c r="C105" i="9"/>
  <c r="B105" i="9"/>
  <c r="C104" i="9"/>
  <c r="B104" i="9"/>
  <c r="C103" i="9"/>
  <c r="B103" i="9"/>
  <c r="C102" i="9"/>
  <c r="B102" i="9"/>
  <c r="C101" i="9"/>
  <c r="B101" i="9"/>
  <c r="C100" i="9"/>
  <c r="B100" i="9"/>
  <c r="C99" i="9"/>
  <c r="B99" i="9"/>
  <c r="C98" i="9"/>
  <c r="B98" i="9"/>
  <c r="A98" i="9"/>
  <c r="C97" i="9"/>
  <c r="B97" i="9"/>
  <c r="C96" i="9"/>
  <c r="B96" i="9"/>
  <c r="C95" i="9"/>
  <c r="B95" i="9"/>
  <c r="C94" i="9"/>
  <c r="B94" i="9"/>
  <c r="C93" i="9"/>
  <c r="B93" i="9"/>
  <c r="C92" i="9"/>
  <c r="B92" i="9"/>
  <c r="C91" i="9"/>
  <c r="B91" i="9"/>
  <c r="C90" i="9"/>
  <c r="B90" i="9"/>
  <c r="C89" i="9"/>
  <c r="B89" i="9"/>
  <c r="C88" i="9"/>
  <c r="B88" i="9"/>
  <c r="C87" i="9"/>
  <c r="B87" i="9"/>
  <c r="A87" i="9"/>
  <c r="C86" i="9"/>
  <c r="B86" i="9"/>
  <c r="C85" i="9"/>
  <c r="B85" i="9"/>
  <c r="C84" i="9"/>
  <c r="B84" i="9"/>
  <c r="C83" i="9"/>
  <c r="B83" i="9"/>
  <c r="C82" i="9"/>
  <c r="B82" i="9"/>
  <c r="C81" i="9"/>
  <c r="B81" i="9"/>
  <c r="C80" i="9"/>
  <c r="B80" i="9"/>
  <c r="C79" i="9"/>
  <c r="B79" i="9"/>
  <c r="C78" i="9"/>
  <c r="B78" i="9"/>
  <c r="C77" i="9"/>
  <c r="B77" i="9"/>
  <c r="C76" i="9"/>
  <c r="B76" i="9"/>
  <c r="C75" i="9"/>
  <c r="B75" i="9"/>
  <c r="C74" i="9"/>
  <c r="B74" i="9"/>
  <c r="A74" i="9"/>
  <c r="C73" i="9"/>
  <c r="B73" i="9"/>
  <c r="C72" i="9"/>
  <c r="B72" i="9"/>
  <c r="C71" i="9"/>
  <c r="B71" i="9"/>
  <c r="C70" i="9"/>
  <c r="B70" i="9"/>
  <c r="C69" i="9"/>
  <c r="B69" i="9"/>
  <c r="C68" i="9"/>
  <c r="B68" i="9"/>
  <c r="C67" i="9"/>
  <c r="B67" i="9"/>
  <c r="C66" i="9"/>
  <c r="B66" i="9"/>
  <c r="C65" i="9"/>
  <c r="B65" i="9"/>
  <c r="C64" i="9"/>
  <c r="B64" i="9"/>
  <c r="C63" i="9"/>
  <c r="B63" i="9"/>
  <c r="C62" i="9"/>
  <c r="B62" i="9"/>
  <c r="C61" i="9"/>
  <c r="B61" i="9"/>
  <c r="C60" i="9"/>
  <c r="B60" i="9"/>
  <c r="A60" i="9"/>
  <c r="C59" i="9"/>
  <c r="B59" i="9"/>
  <c r="C58" i="9"/>
  <c r="B58" i="9"/>
  <c r="C57" i="9"/>
  <c r="B57" i="9"/>
  <c r="C56" i="9"/>
  <c r="B56" i="9"/>
  <c r="A56" i="9"/>
  <c r="C55" i="9"/>
  <c r="B55" i="9"/>
  <c r="C54" i="9"/>
  <c r="B54" i="9"/>
  <c r="C53" i="9"/>
  <c r="B53" i="9"/>
  <c r="C52" i="9"/>
  <c r="B52" i="9"/>
  <c r="C51" i="9"/>
  <c r="B51" i="9"/>
  <c r="C50" i="9"/>
  <c r="B50" i="9"/>
  <c r="C49" i="9"/>
  <c r="B49" i="9"/>
  <c r="C48" i="9"/>
  <c r="B48" i="9"/>
  <c r="C47" i="9"/>
  <c r="B47" i="9"/>
  <c r="C46" i="9"/>
  <c r="B46" i="9"/>
  <c r="A46" i="9"/>
  <c r="C45" i="9"/>
  <c r="B45" i="9"/>
  <c r="C44" i="9"/>
  <c r="B44" i="9"/>
  <c r="C43" i="9"/>
  <c r="B43" i="9"/>
  <c r="C42" i="9"/>
  <c r="B42" i="9"/>
  <c r="C41" i="9"/>
  <c r="B41" i="9"/>
  <c r="A41" i="9"/>
  <c r="C40" i="9"/>
  <c r="B40" i="9"/>
  <c r="C39" i="9"/>
  <c r="B39" i="9"/>
  <c r="A39" i="9"/>
  <c r="C38" i="9"/>
  <c r="B38" i="9"/>
  <c r="C37" i="9"/>
  <c r="B37" i="9"/>
  <c r="C36" i="9"/>
  <c r="B36" i="9"/>
  <c r="C35" i="9"/>
  <c r="B35" i="9"/>
  <c r="C34" i="9"/>
  <c r="B34" i="9"/>
  <c r="C33" i="9"/>
  <c r="B33" i="9"/>
  <c r="C32" i="9"/>
  <c r="B32" i="9"/>
  <c r="C31" i="9"/>
  <c r="B31" i="9"/>
  <c r="A31" i="9"/>
  <c r="C30" i="9"/>
  <c r="B30" i="9"/>
  <c r="C29" i="9"/>
  <c r="B29" i="9"/>
  <c r="C28" i="9"/>
  <c r="B28" i="9"/>
  <c r="C27" i="9"/>
  <c r="B27" i="9"/>
  <c r="C26" i="9"/>
  <c r="B26" i="9"/>
  <c r="C25" i="9"/>
  <c r="B25" i="9"/>
  <c r="C24" i="9"/>
  <c r="B24" i="9"/>
  <c r="C23" i="9"/>
  <c r="B23" i="9"/>
  <c r="C22" i="9"/>
  <c r="B22" i="9"/>
  <c r="C21" i="9"/>
  <c r="B21" i="9"/>
  <c r="C20" i="9"/>
  <c r="B20" i="9"/>
  <c r="C19" i="9"/>
  <c r="B19" i="9"/>
  <c r="C18" i="9"/>
  <c r="B18" i="9"/>
  <c r="A18" i="9"/>
  <c r="C17" i="9"/>
  <c r="B17" i="9"/>
  <c r="C16" i="9"/>
  <c r="B16" i="9"/>
  <c r="C15" i="9"/>
  <c r="B15" i="9"/>
  <c r="A15" i="9"/>
  <c r="C14" i="9"/>
  <c r="B14" i="9"/>
  <c r="C13" i="9"/>
  <c r="B13" i="9"/>
  <c r="A13" i="9"/>
  <c r="C12" i="9"/>
  <c r="B12" i="9"/>
  <c r="C11" i="9"/>
  <c r="B11" i="9"/>
  <c r="C10" i="9"/>
  <c r="B10" i="9"/>
  <c r="C9" i="9"/>
  <c r="B9" i="9"/>
  <c r="C8" i="9"/>
  <c r="B8" i="9"/>
  <c r="C7" i="9"/>
  <c r="B7" i="9"/>
  <c r="C6" i="9"/>
  <c r="B6" i="9"/>
  <c r="C5" i="9"/>
  <c r="B5" i="9"/>
  <c r="C4" i="9"/>
  <c r="B4" i="9"/>
  <c r="A4" i="9"/>
  <c r="A2" i="9"/>
  <c r="A1" i="9"/>
  <c r="C109" i="8"/>
  <c r="B109" i="8"/>
  <c r="C108" i="8"/>
  <c r="B108" i="8"/>
  <c r="C107" i="8"/>
  <c r="B107" i="8"/>
  <c r="C106" i="8"/>
  <c r="B106" i="8"/>
  <c r="C105" i="8"/>
  <c r="B105" i="8"/>
  <c r="C104" i="8"/>
  <c r="B104" i="8"/>
  <c r="C103" i="8"/>
  <c r="B103" i="8"/>
  <c r="C102" i="8"/>
  <c r="B102" i="8"/>
  <c r="C101" i="8"/>
  <c r="B101" i="8"/>
  <c r="C100" i="8"/>
  <c r="B100" i="8"/>
  <c r="C99" i="8"/>
  <c r="B99" i="8"/>
  <c r="C98" i="8"/>
  <c r="B98" i="8"/>
  <c r="A98" i="8"/>
  <c r="C97" i="8"/>
  <c r="B97" i="8"/>
  <c r="C96" i="8"/>
  <c r="B96" i="8"/>
  <c r="C95" i="8"/>
  <c r="B95" i="8"/>
  <c r="C94" i="8"/>
  <c r="B94" i="8"/>
  <c r="C93" i="8"/>
  <c r="B93" i="8"/>
  <c r="C92" i="8"/>
  <c r="B92" i="8"/>
  <c r="C91" i="8"/>
  <c r="B91" i="8"/>
  <c r="C90" i="8"/>
  <c r="B90" i="8"/>
  <c r="C89" i="8"/>
  <c r="B89" i="8"/>
  <c r="C88" i="8"/>
  <c r="B88" i="8"/>
  <c r="C87" i="8"/>
  <c r="B87" i="8"/>
  <c r="A87" i="8"/>
  <c r="C86" i="8"/>
  <c r="B86" i="8"/>
  <c r="C85" i="8"/>
  <c r="B85" i="8"/>
  <c r="C84" i="8"/>
  <c r="B84" i="8"/>
  <c r="C83" i="8"/>
  <c r="B83" i="8"/>
  <c r="C82" i="8"/>
  <c r="B82" i="8"/>
  <c r="C81" i="8"/>
  <c r="B81" i="8"/>
  <c r="C80" i="8"/>
  <c r="B80" i="8"/>
  <c r="C79" i="8"/>
  <c r="B79" i="8"/>
  <c r="C78" i="8"/>
  <c r="B78" i="8"/>
  <c r="C77" i="8"/>
  <c r="B77" i="8"/>
  <c r="C76" i="8"/>
  <c r="B76" i="8"/>
  <c r="C75" i="8"/>
  <c r="B75" i="8"/>
  <c r="C74" i="8"/>
  <c r="B74" i="8"/>
  <c r="A74" i="8"/>
  <c r="C73" i="8"/>
  <c r="B73" i="8"/>
  <c r="C72" i="8"/>
  <c r="B72" i="8"/>
  <c r="C71" i="8"/>
  <c r="B71" i="8"/>
  <c r="C70" i="8"/>
  <c r="B70" i="8"/>
  <c r="C69" i="8"/>
  <c r="B69" i="8"/>
  <c r="C68" i="8"/>
  <c r="B68" i="8"/>
  <c r="C67" i="8"/>
  <c r="B67" i="8"/>
  <c r="C66" i="8"/>
  <c r="B66" i="8"/>
  <c r="C65" i="8"/>
  <c r="B65" i="8"/>
  <c r="C64" i="8"/>
  <c r="B64" i="8"/>
  <c r="C63" i="8"/>
  <c r="B63" i="8"/>
  <c r="C62" i="8"/>
  <c r="B62" i="8"/>
  <c r="C61" i="8"/>
  <c r="B61" i="8"/>
  <c r="C60" i="8"/>
  <c r="B60" i="8"/>
  <c r="A60" i="8"/>
  <c r="C59" i="8"/>
  <c r="B59" i="8"/>
  <c r="C58" i="8"/>
  <c r="B58" i="8"/>
  <c r="C57" i="8"/>
  <c r="B57" i="8"/>
  <c r="C56" i="8"/>
  <c r="B56" i="8"/>
  <c r="A56" i="8"/>
  <c r="C55" i="8"/>
  <c r="B55" i="8"/>
  <c r="C54" i="8"/>
  <c r="B54" i="8"/>
  <c r="C53" i="8"/>
  <c r="B53" i="8"/>
  <c r="C52" i="8"/>
  <c r="B52" i="8"/>
  <c r="C51" i="8"/>
  <c r="B51" i="8"/>
  <c r="C50" i="8"/>
  <c r="B50" i="8"/>
  <c r="C49" i="8"/>
  <c r="B49" i="8"/>
  <c r="C48" i="8"/>
  <c r="B48" i="8"/>
  <c r="C47" i="8"/>
  <c r="B47" i="8"/>
  <c r="C46" i="8"/>
  <c r="B46" i="8"/>
  <c r="A46" i="8"/>
  <c r="C45" i="8"/>
  <c r="B45" i="8"/>
  <c r="C44" i="8"/>
  <c r="B44" i="8"/>
  <c r="C43" i="8"/>
  <c r="B43" i="8"/>
  <c r="C42" i="8"/>
  <c r="B42" i="8"/>
  <c r="C41" i="8"/>
  <c r="B41" i="8"/>
  <c r="A41" i="8"/>
  <c r="C40" i="8"/>
  <c r="B40" i="8"/>
  <c r="C39" i="8"/>
  <c r="B39" i="8"/>
  <c r="A39" i="8"/>
  <c r="C38" i="8"/>
  <c r="B38" i="8"/>
  <c r="C37" i="8"/>
  <c r="B37" i="8"/>
  <c r="C36" i="8"/>
  <c r="B36" i="8"/>
  <c r="C35" i="8"/>
  <c r="B35" i="8"/>
  <c r="C34" i="8"/>
  <c r="B34" i="8"/>
  <c r="C33" i="8"/>
  <c r="B33" i="8"/>
  <c r="C32" i="8"/>
  <c r="B32" i="8"/>
  <c r="C31" i="8"/>
  <c r="B31" i="8"/>
  <c r="A31" i="8"/>
  <c r="C30" i="8"/>
  <c r="B30" i="8"/>
  <c r="C29" i="8"/>
  <c r="B29" i="8"/>
  <c r="C28" i="8"/>
  <c r="B28" i="8"/>
  <c r="C27" i="8"/>
  <c r="B27" i="8"/>
  <c r="C26" i="8"/>
  <c r="B26" i="8"/>
  <c r="C25" i="8"/>
  <c r="B25" i="8"/>
  <c r="C24" i="8"/>
  <c r="B24" i="8"/>
  <c r="C23" i="8"/>
  <c r="B23" i="8"/>
  <c r="C22" i="8"/>
  <c r="B22" i="8"/>
  <c r="C21" i="8"/>
  <c r="B21" i="8"/>
  <c r="C20" i="8"/>
  <c r="B20" i="8"/>
  <c r="C19" i="8"/>
  <c r="B19" i="8"/>
  <c r="C18" i="8"/>
  <c r="B18" i="8"/>
  <c r="A18" i="8"/>
  <c r="C17" i="8"/>
  <c r="B17" i="8"/>
  <c r="C16" i="8"/>
  <c r="B16" i="8"/>
  <c r="C15" i="8"/>
  <c r="B15" i="8"/>
  <c r="A15" i="8"/>
  <c r="C14" i="8"/>
  <c r="B14" i="8"/>
  <c r="C13" i="8"/>
  <c r="B13" i="8"/>
  <c r="A13" i="8"/>
  <c r="C12" i="8"/>
  <c r="B12" i="8"/>
  <c r="C11" i="8"/>
  <c r="B11" i="8"/>
  <c r="C10" i="8"/>
  <c r="B10" i="8"/>
  <c r="C9" i="8"/>
  <c r="B9" i="8"/>
  <c r="C8" i="8"/>
  <c r="B8" i="8"/>
  <c r="C7" i="8"/>
  <c r="B7" i="8"/>
  <c r="C6" i="8"/>
  <c r="B6" i="8"/>
  <c r="C5" i="8"/>
  <c r="B5" i="8"/>
  <c r="C4" i="8"/>
  <c r="B4" i="8"/>
  <c r="A4" i="8"/>
  <c r="A2" i="8"/>
  <c r="A1" i="8"/>
  <c r="C109" i="7"/>
  <c r="B109" i="7"/>
  <c r="C108" i="7"/>
  <c r="B108" i="7"/>
  <c r="C107" i="7"/>
  <c r="B107" i="7"/>
  <c r="C106" i="7"/>
  <c r="B106" i="7"/>
  <c r="C105" i="7"/>
  <c r="B105" i="7"/>
  <c r="C104" i="7"/>
  <c r="B104" i="7"/>
  <c r="C103" i="7"/>
  <c r="B103" i="7"/>
  <c r="C102" i="7"/>
  <c r="B102" i="7"/>
  <c r="C101" i="7"/>
  <c r="B101" i="7"/>
  <c r="C100" i="7"/>
  <c r="B100" i="7"/>
  <c r="C99" i="7"/>
  <c r="B99" i="7"/>
  <c r="C98" i="7"/>
  <c r="B98" i="7"/>
  <c r="A98" i="7"/>
  <c r="C97" i="7"/>
  <c r="B97" i="7"/>
  <c r="C96" i="7"/>
  <c r="B96" i="7"/>
  <c r="C95" i="7"/>
  <c r="B95" i="7"/>
  <c r="C94" i="7"/>
  <c r="B94" i="7"/>
  <c r="C93" i="7"/>
  <c r="B93" i="7"/>
  <c r="C92" i="7"/>
  <c r="B92" i="7"/>
  <c r="C91" i="7"/>
  <c r="B91" i="7"/>
  <c r="C90" i="7"/>
  <c r="B90" i="7"/>
  <c r="C89" i="7"/>
  <c r="B89" i="7"/>
  <c r="C88" i="7"/>
  <c r="B88" i="7"/>
  <c r="C87" i="7"/>
  <c r="B87" i="7"/>
  <c r="A87" i="7"/>
  <c r="C86" i="7"/>
  <c r="B86" i="7"/>
  <c r="C85" i="7"/>
  <c r="B85" i="7"/>
  <c r="C84" i="7"/>
  <c r="B84" i="7"/>
  <c r="C83" i="7"/>
  <c r="B83" i="7"/>
  <c r="C82" i="7"/>
  <c r="B82" i="7"/>
  <c r="C81" i="7"/>
  <c r="B81" i="7"/>
  <c r="C80" i="7"/>
  <c r="B80" i="7"/>
  <c r="C79" i="7"/>
  <c r="B79" i="7"/>
  <c r="C78" i="7"/>
  <c r="B78" i="7"/>
  <c r="C77" i="7"/>
  <c r="B77" i="7"/>
  <c r="C76" i="7"/>
  <c r="B76" i="7"/>
  <c r="C75" i="7"/>
  <c r="B75" i="7"/>
  <c r="C74" i="7"/>
  <c r="B74" i="7"/>
  <c r="A74" i="7"/>
  <c r="C73" i="7"/>
  <c r="B73" i="7"/>
  <c r="C72" i="7"/>
  <c r="B72" i="7"/>
  <c r="C71" i="7"/>
  <c r="B71" i="7"/>
  <c r="C70" i="7"/>
  <c r="B70" i="7"/>
  <c r="C69" i="7"/>
  <c r="B69" i="7"/>
  <c r="C68" i="7"/>
  <c r="B68" i="7"/>
  <c r="C67" i="7"/>
  <c r="B67" i="7"/>
  <c r="C66" i="7"/>
  <c r="B66" i="7"/>
  <c r="C65" i="7"/>
  <c r="B65" i="7"/>
  <c r="C64" i="7"/>
  <c r="B64" i="7"/>
  <c r="C63" i="7"/>
  <c r="B63" i="7"/>
  <c r="C62" i="7"/>
  <c r="B62" i="7"/>
  <c r="C61" i="7"/>
  <c r="B61" i="7"/>
  <c r="C60" i="7"/>
  <c r="B60" i="7"/>
  <c r="A60" i="7"/>
  <c r="C59" i="7"/>
  <c r="B59" i="7"/>
  <c r="C58" i="7"/>
  <c r="B58" i="7"/>
  <c r="C57" i="7"/>
  <c r="B57" i="7"/>
  <c r="C56" i="7"/>
  <c r="B56" i="7"/>
  <c r="A56" i="7"/>
  <c r="C55" i="7"/>
  <c r="B55" i="7"/>
  <c r="C54" i="7"/>
  <c r="B54" i="7"/>
  <c r="C53" i="7"/>
  <c r="B53" i="7"/>
  <c r="C52" i="7"/>
  <c r="B52" i="7"/>
  <c r="C51" i="7"/>
  <c r="B51" i="7"/>
  <c r="C50" i="7"/>
  <c r="B50" i="7"/>
  <c r="C49" i="7"/>
  <c r="B49" i="7"/>
  <c r="C48" i="7"/>
  <c r="B48" i="7"/>
  <c r="C47" i="7"/>
  <c r="B47" i="7"/>
  <c r="C46" i="7"/>
  <c r="B46" i="7"/>
  <c r="A46" i="7"/>
  <c r="C45" i="7"/>
  <c r="B45" i="7"/>
  <c r="C44" i="7"/>
  <c r="B44" i="7"/>
  <c r="C43" i="7"/>
  <c r="B43" i="7"/>
  <c r="C42" i="7"/>
  <c r="B42" i="7"/>
  <c r="C41" i="7"/>
  <c r="B41" i="7"/>
  <c r="A41" i="7"/>
  <c r="C40" i="7"/>
  <c r="B40" i="7"/>
  <c r="C39" i="7"/>
  <c r="B39" i="7"/>
  <c r="A39" i="7"/>
  <c r="C38" i="7"/>
  <c r="B38" i="7"/>
  <c r="C37" i="7"/>
  <c r="B37" i="7"/>
  <c r="C36" i="7"/>
  <c r="B36" i="7"/>
  <c r="C35" i="7"/>
  <c r="B35" i="7"/>
  <c r="C34" i="7"/>
  <c r="B34" i="7"/>
  <c r="C33" i="7"/>
  <c r="B33" i="7"/>
  <c r="C32" i="7"/>
  <c r="B32" i="7"/>
  <c r="C31" i="7"/>
  <c r="B31" i="7"/>
  <c r="A31" i="7"/>
  <c r="C30" i="7"/>
  <c r="B30" i="7"/>
  <c r="C29" i="7"/>
  <c r="B29" i="7"/>
  <c r="C28" i="7"/>
  <c r="B28" i="7"/>
  <c r="C27" i="7"/>
  <c r="B27" i="7"/>
  <c r="C26" i="7"/>
  <c r="B26" i="7"/>
  <c r="C25" i="7"/>
  <c r="B25" i="7"/>
  <c r="C24" i="7"/>
  <c r="B24" i="7"/>
  <c r="C23" i="7"/>
  <c r="B23" i="7"/>
  <c r="C22" i="7"/>
  <c r="B22" i="7"/>
  <c r="C21" i="7"/>
  <c r="B21" i="7"/>
  <c r="C20" i="7"/>
  <c r="B20" i="7"/>
  <c r="C19" i="7"/>
  <c r="B19" i="7"/>
  <c r="C18" i="7"/>
  <c r="B18" i="7"/>
  <c r="A18" i="7"/>
  <c r="C17" i="7"/>
  <c r="B17" i="7"/>
  <c r="C16" i="7"/>
  <c r="B16" i="7"/>
  <c r="C15" i="7"/>
  <c r="B15" i="7"/>
  <c r="A15" i="7"/>
  <c r="C14" i="7"/>
  <c r="B14" i="7"/>
  <c r="C13" i="7"/>
  <c r="B13" i="7"/>
  <c r="A13" i="7"/>
  <c r="C12" i="7"/>
  <c r="B12" i="7"/>
  <c r="C11" i="7"/>
  <c r="B11" i="7"/>
  <c r="C10" i="7"/>
  <c r="B10" i="7"/>
  <c r="C9" i="7"/>
  <c r="B9" i="7"/>
  <c r="C8" i="7"/>
  <c r="B8" i="7"/>
  <c r="C7" i="7"/>
  <c r="B7" i="7"/>
  <c r="C6" i="7"/>
  <c r="B6" i="7"/>
  <c r="C5" i="7"/>
  <c r="B5" i="7"/>
  <c r="C4" i="7"/>
  <c r="B4" i="7"/>
  <c r="A4" i="7"/>
  <c r="A2" i="7"/>
  <c r="A1" i="7"/>
  <c r="C109" i="6"/>
  <c r="B109" i="6"/>
  <c r="C108" i="6"/>
  <c r="B108" i="6"/>
  <c r="C107" i="6"/>
  <c r="B107" i="6"/>
  <c r="C106" i="6"/>
  <c r="B106" i="6"/>
  <c r="C105" i="6"/>
  <c r="B105" i="6"/>
  <c r="C104" i="6"/>
  <c r="B104" i="6"/>
  <c r="C103" i="6"/>
  <c r="B103" i="6"/>
  <c r="C102" i="6"/>
  <c r="B102" i="6"/>
  <c r="C101" i="6"/>
  <c r="B101" i="6"/>
  <c r="C100" i="6"/>
  <c r="B100" i="6"/>
  <c r="C99" i="6"/>
  <c r="B99" i="6"/>
  <c r="C98" i="6"/>
  <c r="B98" i="6"/>
  <c r="A98" i="6"/>
  <c r="C97" i="6"/>
  <c r="B97" i="6"/>
  <c r="C96" i="6"/>
  <c r="B96" i="6"/>
  <c r="C95" i="6"/>
  <c r="B95" i="6"/>
  <c r="C94" i="6"/>
  <c r="B94" i="6"/>
  <c r="C93" i="6"/>
  <c r="B93" i="6"/>
  <c r="C92" i="6"/>
  <c r="B92" i="6"/>
  <c r="C91" i="6"/>
  <c r="B91" i="6"/>
  <c r="C90" i="6"/>
  <c r="B90" i="6"/>
  <c r="C89" i="6"/>
  <c r="B89" i="6"/>
  <c r="C88" i="6"/>
  <c r="B88" i="6"/>
  <c r="C87" i="6"/>
  <c r="B87" i="6"/>
  <c r="A87" i="6"/>
  <c r="C86" i="6"/>
  <c r="B86" i="6"/>
  <c r="C85" i="6"/>
  <c r="B85" i="6"/>
  <c r="C84" i="6"/>
  <c r="B84" i="6"/>
  <c r="C83" i="6"/>
  <c r="B83" i="6"/>
  <c r="C82" i="6"/>
  <c r="B82" i="6"/>
  <c r="C81" i="6"/>
  <c r="B81" i="6"/>
  <c r="C80" i="6"/>
  <c r="B80" i="6"/>
  <c r="C79" i="6"/>
  <c r="B79" i="6"/>
  <c r="C78" i="6"/>
  <c r="B78" i="6"/>
  <c r="C77" i="6"/>
  <c r="B77" i="6"/>
  <c r="C76" i="6"/>
  <c r="B76" i="6"/>
  <c r="C75" i="6"/>
  <c r="B75" i="6"/>
  <c r="C74" i="6"/>
  <c r="B74" i="6"/>
  <c r="A74" i="6"/>
  <c r="C73" i="6"/>
  <c r="B73" i="6"/>
  <c r="C72" i="6"/>
  <c r="B72" i="6"/>
  <c r="C71" i="6"/>
  <c r="B71" i="6"/>
  <c r="C70" i="6"/>
  <c r="B70" i="6"/>
  <c r="C69" i="6"/>
  <c r="B69" i="6"/>
  <c r="C68" i="6"/>
  <c r="B68" i="6"/>
  <c r="C67" i="6"/>
  <c r="B67" i="6"/>
  <c r="C66" i="6"/>
  <c r="B66" i="6"/>
  <c r="C65" i="6"/>
  <c r="B65" i="6"/>
  <c r="C64" i="6"/>
  <c r="B64" i="6"/>
  <c r="C63" i="6"/>
  <c r="B63" i="6"/>
  <c r="C62" i="6"/>
  <c r="B62" i="6"/>
  <c r="C61" i="6"/>
  <c r="B61" i="6"/>
  <c r="C60" i="6"/>
  <c r="B60" i="6"/>
  <c r="A60" i="6"/>
  <c r="C59" i="6"/>
  <c r="B59" i="6"/>
  <c r="C58" i="6"/>
  <c r="B58" i="6"/>
  <c r="C57" i="6"/>
  <c r="B57" i="6"/>
  <c r="C56" i="6"/>
  <c r="B56" i="6"/>
  <c r="A56" i="6"/>
  <c r="C55" i="6"/>
  <c r="B55" i="6"/>
  <c r="C54" i="6"/>
  <c r="B54" i="6"/>
  <c r="C53" i="6"/>
  <c r="B53" i="6"/>
  <c r="C52" i="6"/>
  <c r="B52" i="6"/>
  <c r="C51" i="6"/>
  <c r="B51" i="6"/>
  <c r="C50" i="6"/>
  <c r="B50" i="6"/>
  <c r="C49" i="6"/>
  <c r="B49" i="6"/>
  <c r="C48" i="6"/>
  <c r="B48" i="6"/>
  <c r="C47" i="6"/>
  <c r="B47" i="6"/>
  <c r="C46" i="6"/>
  <c r="B46" i="6"/>
  <c r="A46" i="6"/>
  <c r="C45" i="6"/>
  <c r="B45" i="6"/>
  <c r="C44" i="6"/>
  <c r="B44" i="6"/>
  <c r="C43" i="6"/>
  <c r="B43" i="6"/>
  <c r="C42" i="6"/>
  <c r="B42" i="6"/>
  <c r="C41" i="6"/>
  <c r="B41" i="6"/>
  <c r="A41" i="6"/>
  <c r="C40" i="6"/>
  <c r="B40" i="6"/>
  <c r="C39" i="6"/>
  <c r="B39" i="6"/>
  <c r="A39" i="6"/>
  <c r="C38" i="6"/>
  <c r="B38" i="6"/>
  <c r="C37" i="6"/>
  <c r="B37" i="6"/>
  <c r="C36" i="6"/>
  <c r="B36" i="6"/>
  <c r="C35" i="6"/>
  <c r="B35" i="6"/>
  <c r="C34" i="6"/>
  <c r="B34" i="6"/>
  <c r="C33" i="6"/>
  <c r="B33" i="6"/>
  <c r="C32" i="6"/>
  <c r="B32" i="6"/>
  <c r="C31" i="6"/>
  <c r="B31" i="6"/>
  <c r="A31" i="6"/>
  <c r="C30" i="6"/>
  <c r="B30" i="6"/>
  <c r="C29" i="6"/>
  <c r="B29" i="6"/>
  <c r="C28" i="6"/>
  <c r="B28" i="6"/>
  <c r="C27" i="6"/>
  <c r="B27" i="6"/>
  <c r="C26" i="6"/>
  <c r="B26" i="6"/>
  <c r="C25" i="6"/>
  <c r="B25" i="6"/>
  <c r="C24" i="6"/>
  <c r="B24" i="6"/>
  <c r="C23" i="6"/>
  <c r="B23" i="6"/>
  <c r="C22" i="6"/>
  <c r="B22" i="6"/>
  <c r="C21" i="6"/>
  <c r="B21" i="6"/>
  <c r="C20" i="6"/>
  <c r="B20" i="6"/>
  <c r="C19" i="6"/>
  <c r="B19" i="6"/>
  <c r="C18" i="6"/>
  <c r="B18" i="6"/>
  <c r="A18" i="6"/>
  <c r="C17" i="6"/>
  <c r="B17" i="6"/>
  <c r="C16" i="6"/>
  <c r="B16" i="6"/>
  <c r="C15" i="6"/>
  <c r="B15" i="6"/>
  <c r="A15" i="6"/>
  <c r="C14" i="6"/>
  <c r="B14" i="6"/>
  <c r="C13" i="6"/>
  <c r="B13" i="6"/>
  <c r="A13" i="6"/>
  <c r="C12" i="6"/>
  <c r="B12" i="6"/>
  <c r="C11" i="6"/>
  <c r="B11" i="6"/>
  <c r="C10" i="6"/>
  <c r="B10" i="6"/>
  <c r="C9" i="6"/>
  <c r="B9" i="6"/>
  <c r="C8" i="6"/>
  <c r="B8" i="6"/>
  <c r="C7" i="6"/>
  <c r="B7" i="6"/>
  <c r="C6" i="6"/>
  <c r="B6" i="6"/>
  <c r="C5" i="6"/>
  <c r="B5" i="6"/>
  <c r="C4" i="6"/>
  <c r="B4" i="6"/>
  <c r="A4" i="6"/>
  <c r="A1" i="6"/>
  <c r="AC120" i="5"/>
  <c r="AB120" i="5"/>
  <c r="AA120" i="5"/>
  <c r="Z120" i="5"/>
  <c r="Y120" i="5"/>
  <c r="X120" i="5"/>
  <c r="W120" i="5"/>
  <c r="V120" i="5"/>
  <c r="U120" i="5"/>
  <c r="T120" i="5"/>
  <c r="S120" i="5"/>
  <c r="L120" i="5"/>
  <c r="K120" i="5"/>
  <c r="J120" i="5"/>
  <c r="I120" i="5"/>
  <c r="H120" i="5"/>
  <c r="G120" i="5"/>
  <c r="F120" i="5"/>
  <c r="E120" i="5"/>
  <c r="D120" i="5"/>
  <c r="C120" i="5"/>
  <c r="B120" i="5"/>
  <c r="AC119" i="5"/>
  <c r="AB119" i="5"/>
  <c r="AA119" i="5"/>
  <c r="Z119" i="5"/>
  <c r="Y119" i="5"/>
  <c r="X119" i="5"/>
  <c r="W119" i="5"/>
  <c r="V119" i="5"/>
  <c r="U119" i="5"/>
  <c r="T119" i="5"/>
  <c r="S119" i="5"/>
  <c r="L119" i="5"/>
  <c r="K119" i="5"/>
  <c r="J119" i="5"/>
  <c r="I119" i="5"/>
  <c r="H119" i="5"/>
  <c r="G119" i="5"/>
  <c r="F119" i="5"/>
  <c r="E119" i="5"/>
  <c r="D119" i="5"/>
  <c r="C119" i="5"/>
  <c r="B119" i="5"/>
  <c r="AC118" i="5"/>
  <c r="AB118" i="5"/>
  <c r="AA118" i="5"/>
  <c r="Z118" i="5"/>
  <c r="Y118" i="5"/>
  <c r="X118" i="5"/>
  <c r="W118" i="5"/>
  <c r="V118" i="5"/>
  <c r="U118" i="5"/>
  <c r="T118" i="5"/>
  <c r="S118" i="5"/>
  <c r="L118" i="5"/>
  <c r="K118" i="5"/>
  <c r="J118" i="5"/>
  <c r="I118" i="5"/>
  <c r="H118" i="5"/>
  <c r="G118" i="5"/>
  <c r="F118" i="5"/>
  <c r="E118" i="5"/>
  <c r="D118" i="5"/>
  <c r="C118" i="5"/>
  <c r="B118" i="5"/>
  <c r="AC117" i="5"/>
  <c r="AB117" i="5"/>
  <c r="AA117" i="5"/>
  <c r="Z117" i="5"/>
  <c r="Y117" i="5"/>
  <c r="X117" i="5"/>
  <c r="W117" i="5"/>
  <c r="V117" i="5"/>
  <c r="U117" i="5"/>
  <c r="T117" i="5"/>
  <c r="S117" i="5"/>
  <c r="L117" i="5"/>
  <c r="K117" i="5"/>
  <c r="J117" i="5"/>
  <c r="I117" i="5"/>
  <c r="H117" i="5"/>
  <c r="G117" i="5"/>
  <c r="F117" i="5"/>
  <c r="E117" i="5"/>
  <c r="D117" i="5"/>
  <c r="C117" i="5"/>
  <c r="B117" i="5"/>
  <c r="AC116" i="5"/>
  <c r="AB116" i="5"/>
  <c r="AA116" i="5"/>
  <c r="Z116" i="5"/>
  <c r="Y116" i="5"/>
  <c r="X116" i="5"/>
  <c r="W116" i="5"/>
  <c r="V116" i="5"/>
  <c r="U116" i="5"/>
  <c r="T116" i="5"/>
  <c r="S116" i="5"/>
  <c r="L116" i="5"/>
  <c r="K116" i="5"/>
  <c r="J116" i="5"/>
  <c r="I116" i="5"/>
  <c r="H116" i="5"/>
  <c r="G116" i="5"/>
  <c r="F116" i="5"/>
  <c r="E116" i="5"/>
  <c r="D116" i="5"/>
  <c r="C116" i="5"/>
  <c r="B116" i="5"/>
  <c r="AC115" i="5"/>
  <c r="AB115" i="5"/>
  <c r="AA115" i="5"/>
  <c r="Z115" i="5"/>
  <c r="Y115" i="5"/>
  <c r="X115" i="5"/>
  <c r="W115" i="5"/>
  <c r="V115" i="5"/>
  <c r="U115" i="5"/>
  <c r="T115" i="5"/>
  <c r="S115" i="5"/>
  <c r="L115" i="5"/>
  <c r="K115" i="5"/>
  <c r="J115" i="5"/>
  <c r="I115" i="5"/>
  <c r="H115" i="5"/>
  <c r="G115" i="5"/>
  <c r="F115" i="5"/>
  <c r="E115" i="5"/>
  <c r="D115" i="5"/>
  <c r="C115" i="5"/>
  <c r="B115" i="5"/>
  <c r="AC114" i="5"/>
  <c r="AB114" i="5"/>
  <c r="AA114" i="5"/>
  <c r="Z114" i="5"/>
  <c r="Y114" i="5"/>
  <c r="X114" i="5"/>
  <c r="W114" i="5"/>
  <c r="V114" i="5"/>
  <c r="U114" i="5"/>
  <c r="T114" i="5"/>
  <c r="S114" i="5"/>
  <c r="L114" i="5"/>
  <c r="K114" i="5"/>
  <c r="J114" i="5"/>
  <c r="I114" i="5"/>
  <c r="H114" i="5"/>
  <c r="G114" i="5"/>
  <c r="F114" i="5"/>
  <c r="E114" i="5"/>
  <c r="D114" i="5"/>
  <c r="C114" i="5"/>
  <c r="B114" i="5"/>
  <c r="AC113" i="5"/>
  <c r="AB113" i="5"/>
  <c r="AA113" i="5"/>
  <c r="Z113" i="5"/>
  <c r="Y113" i="5"/>
  <c r="X113" i="5"/>
  <c r="W113" i="5"/>
  <c r="V113" i="5"/>
  <c r="U113" i="5"/>
  <c r="T113" i="5"/>
  <c r="S113" i="5"/>
  <c r="L113" i="5"/>
  <c r="K113" i="5"/>
  <c r="J113" i="5"/>
  <c r="I113" i="5"/>
  <c r="H113" i="5"/>
  <c r="G113" i="5"/>
  <c r="F113" i="5"/>
  <c r="E113" i="5"/>
  <c r="D113" i="5"/>
  <c r="C113" i="5"/>
  <c r="B113" i="5"/>
  <c r="AC112" i="5"/>
  <c r="AB112" i="5"/>
  <c r="AA112" i="5"/>
  <c r="Z112" i="5"/>
  <c r="Y112" i="5"/>
  <c r="X112" i="5"/>
  <c r="W112" i="5"/>
  <c r="V112" i="5"/>
  <c r="U112" i="5"/>
  <c r="T112" i="5"/>
  <c r="S112" i="5"/>
  <c r="L112" i="5"/>
  <c r="K112" i="5"/>
  <c r="J112" i="5"/>
  <c r="I112" i="5"/>
  <c r="H112" i="5"/>
  <c r="G112" i="5"/>
  <c r="F112" i="5"/>
  <c r="E112" i="5"/>
  <c r="D112" i="5"/>
  <c r="C112" i="5"/>
  <c r="B112" i="5"/>
  <c r="AC111" i="5"/>
  <c r="AB111" i="5"/>
  <c r="AA111" i="5"/>
  <c r="Z111" i="5"/>
  <c r="Y111" i="5"/>
  <c r="X111" i="5"/>
  <c r="W111" i="5"/>
  <c r="V111" i="5"/>
  <c r="U111" i="5"/>
  <c r="T111" i="5"/>
  <c r="S111" i="5"/>
  <c r="L111" i="5"/>
  <c r="K111" i="5"/>
  <c r="J111" i="5"/>
  <c r="I111" i="5"/>
  <c r="H111" i="5"/>
  <c r="G111" i="5"/>
  <c r="F111" i="5"/>
  <c r="E111" i="5"/>
  <c r="D111" i="5"/>
  <c r="C111" i="5"/>
  <c r="B111" i="5"/>
  <c r="AC110" i="5"/>
  <c r="AB110" i="5"/>
  <c r="AA110" i="5"/>
  <c r="Z110" i="5"/>
  <c r="Y110" i="5"/>
  <c r="X110" i="5"/>
  <c r="W110" i="5"/>
  <c r="V110" i="5"/>
  <c r="U110" i="5"/>
  <c r="T110" i="5"/>
  <c r="S110" i="5"/>
  <c r="L110" i="5"/>
  <c r="K110" i="5"/>
  <c r="J110" i="5"/>
  <c r="I110" i="5"/>
  <c r="H110" i="5"/>
  <c r="G110" i="5"/>
  <c r="F110" i="5"/>
  <c r="E110" i="5"/>
  <c r="D110" i="5"/>
  <c r="C110" i="5"/>
  <c r="B110" i="5"/>
  <c r="AC109" i="5"/>
  <c r="AB109" i="5"/>
  <c r="AA109" i="5"/>
  <c r="Z109" i="5"/>
  <c r="Y109" i="5"/>
  <c r="X109" i="5"/>
  <c r="W109" i="5"/>
  <c r="V109" i="5"/>
  <c r="U109" i="5"/>
  <c r="T109" i="5"/>
  <c r="S109" i="5"/>
  <c r="L109" i="5"/>
  <c r="K109" i="5"/>
  <c r="J109" i="5"/>
  <c r="I109" i="5"/>
  <c r="H109" i="5"/>
  <c r="G109" i="5"/>
  <c r="F109" i="5"/>
  <c r="E109" i="5"/>
  <c r="D109" i="5"/>
  <c r="C109" i="5"/>
  <c r="B109" i="5"/>
  <c r="AC107" i="5"/>
  <c r="AB107" i="5"/>
  <c r="AA107" i="5"/>
  <c r="Z107" i="5"/>
  <c r="Y107" i="5"/>
  <c r="X107" i="5"/>
  <c r="W107" i="5"/>
  <c r="V107" i="5"/>
  <c r="U107" i="5"/>
  <c r="T107" i="5"/>
  <c r="S107" i="5"/>
  <c r="L107" i="5"/>
  <c r="K107" i="5"/>
  <c r="J107" i="5"/>
  <c r="I107" i="5"/>
  <c r="H107" i="5"/>
  <c r="G107" i="5"/>
  <c r="F107" i="5"/>
  <c r="E107" i="5"/>
  <c r="D107" i="5"/>
  <c r="C107" i="5"/>
  <c r="B107" i="5"/>
  <c r="AC106" i="5"/>
  <c r="AB106" i="5"/>
  <c r="AA106" i="5"/>
  <c r="Z106" i="5"/>
  <c r="Y106" i="5"/>
  <c r="X106" i="5"/>
  <c r="W106" i="5"/>
  <c r="V106" i="5"/>
  <c r="U106" i="5"/>
  <c r="T106" i="5"/>
  <c r="S106" i="5"/>
  <c r="L106" i="5"/>
  <c r="K106" i="5"/>
  <c r="J106" i="5"/>
  <c r="I106" i="5"/>
  <c r="H106" i="5"/>
  <c r="G106" i="5"/>
  <c r="F106" i="5"/>
  <c r="E106" i="5"/>
  <c r="D106" i="5"/>
  <c r="C106" i="5"/>
  <c r="B106" i="5"/>
  <c r="AC105" i="5"/>
  <c r="AB105" i="5"/>
  <c r="AA105" i="5"/>
  <c r="Z105" i="5"/>
  <c r="Y105" i="5"/>
  <c r="X105" i="5"/>
  <c r="W105" i="5"/>
  <c r="V105" i="5"/>
  <c r="U105" i="5"/>
  <c r="T105" i="5"/>
  <c r="S105" i="5"/>
  <c r="L105" i="5"/>
  <c r="K105" i="5"/>
  <c r="J105" i="5"/>
  <c r="I105" i="5"/>
  <c r="H105" i="5"/>
  <c r="G105" i="5"/>
  <c r="F105" i="5"/>
  <c r="E105" i="5"/>
  <c r="D105" i="5"/>
  <c r="C105" i="5"/>
  <c r="B105" i="5"/>
  <c r="AC104" i="5"/>
  <c r="AB104" i="5"/>
  <c r="AA104" i="5"/>
  <c r="Z104" i="5"/>
  <c r="Y104" i="5"/>
  <c r="X104" i="5"/>
  <c r="W104" i="5"/>
  <c r="V104" i="5"/>
  <c r="U104" i="5"/>
  <c r="T104" i="5"/>
  <c r="S104" i="5"/>
  <c r="L104" i="5"/>
  <c r="K104" i="5"/>
  <c r="J104" i="5"/>
  <c r="I104" i="5"/>
  <c r="H104" i="5"/>
  <c r="G104" i="5"/>
  <c r="F104" i="5"/>
  <c r="E104" i="5"/>
  <c r="D104" i="5"/>
  <c r="C104" i="5"/>
  <c r="B104" i="5"/>
  <c r="AC103" i="5"/>
  <c r="AB103" i="5"/>
  <c r="AA103" i="5"/>
  <c r="Z103" i="5"/>
  <c r="Y103" i="5"/>
  <c r="X103" i="5"/>
  <c r="W103" i="5"/>
  <c r="V103" i="5"/>
  <c r="U103" i="5"/>
  <c r="T103" i="5"/>
  <c r="S103" i="5"/>
  <c r="L103" i="5"/>
  <c r="K103" i="5"/>
  <c r="J103" i="5"/>
  <c r="I103" i="5"/>
  <c r="H103" i="5"/>
  <c r="G103" i="5"/>
  <c r="F103" i="5"/>
  <c r="E103" i="5"/>
  <c r="D103" i="5"/>
  <c r="C103" i="5"/>
  <c r="B103" i="5"/>
  <c r="AC102" i="5"/>
  <c r="AB102" i="5"/>
  <c r="AA102" i="5"/>
  <c r="Z102" i="5"/>
  <c r="Y102" i="5"/>
  <c r="X102" i="5"/>
  <c r="W102" i="5"/>
  <c r="V102" i="5"/>
  <c r="U102" i="5"/>
  <c r="T102" i="5"/>
  <c r="S102" i="5"/>
  <c r="L102" i="5"/>
  <c r="K102" i="5"/>
  <c r="J102" i="5"/>
  <c r="I102" i="5"/>
  <c r="H102" i="5"/>
  <c r="G102" i="5"/>
  <c r="F102" i="5"/>
  <c r="E102" i="5"/>
  <c r="D102" i="5"/>
  <c r="C102" i="5"/>
  <c r="B102" i="5"/>
  <c r="AC101" i="5"/>
  <c r="AB101" i="5"/>
  <c r="AA101" i="5"/>
  <c r="Z101" i="5"/>
  <c r="Y101" i="5"/>
  <c r="X101" i="5"/>
  <c r="W101" i="5"/>
  <c r="V101" i="5"/>
  <c r="U101" i="5"/>
  <c r="T101" i="5"/>
  <c r="S101" i="5"/>
  <c r="L101" i="5"/>
  <c r="K101" i="5"/>
  <c r="J101" i="5"/>
  <c r="I101" i="5"/>
  <c r="H101" i="5"/>
  <c r="G101" i="5"/>
  <c r="F101" i="5"/>
  <c r="E101" i="5"/>
  <c r="D101" i="5"/>
  <c r="C101" i="5"/>
  <c r="B101" i="5"/>
  <c r="AC100" i="5"/>
  <c r="AB100" i="5"/>
  <c r="AA100" i="5"/>
  <c r="Z100" i="5"/>
  <c r="Y100" i="5"/>
  <c r="X100" i="5"/>
  <c r="W100" i="5"/>
  <c r="V100" i="5"/>
  <c r="U100" i="5"/>
  <c r="T100" i="5"/>
  <c r="S100" i="5"/>
  <c r="L100" i="5"/>
  <c r="K100" i="5"/>
  <c r="J100" i="5"/>
  <c r="I100" i="5"/>
  <c r="H100" i="5"/>
  <c r="G100" i="5"/>
  <c r="F100" i="5"/>
  <c r="E100" i="5"/>
  <c r="D100" i="5"/>
  <c r="C100" i="5"/>
  <c r="B100" i="5"/>
  <c r="AC99" i="5"/>
  <c r="AB99" i="5"/>
  <c r="AA99" i="5"/>
  <c r="Z99" i="5"/>
  <c r="Y99" i="5"/>
  <c r="X99" i="5"/>
  <c r="W99" i="5"/>
  <c r="V99" i="5"/>
  <c r="U99" i="5"/>
  <c r="T99" i="5"/>
  <c r="S99" i="5"/>
  <c r="L99" i="5"/>
  <c r="K99" i="5"/>
  <c r="J99" i="5"/>
  <c r="I99" i="5"/>
  <c r="H99" i="5"/>
  <c r="G99" i="5"/>
  <c r="F99" i="5"/>
  <c r="E99" i="5"/>
  <c r="D99" i="5"/>
  <c r="C99" i="5"/>
  <c r="B99" i="5"/>
  <c r="AC98" i="5"/>
  <c r="AB98" i="5"/>
  <c r="AA98" i="5"/>
  <c r="Z98" i="5"/>
  <c r="Y98" i="5"/>
  <c r="X98" i="5"/>
  <c r="W98" i="5"/>
  <c r="V98" i="5"/>
  <c r="U98" i="5"/>
  <c r="T98" i="5"/>
  <c r="S98" i="5"/>
  <c r="L98" i="5"/>
  <c r="K98" i="5"/>
  <c r="J98" i="5"/>
  <c r="I98" i="5"/>
  <c r="H98" i="5"/>
  <c r="G98" i="5"/>
  <c r="F98" i="5"/>
  <c r="E98" i="5"/>
  <c r="D98" i="5"/>
  <c r="C98" i="5"/>
  <c r="B98" i="5"/>
  <c r="AC97" i="5"/>
  <c r="AB97" i="5"/>
  <c r="AA97" i="5"/>
  <c r="Z97" i="5"/>
  <c r="Y97" i="5"/>
  <c r="X97" i="5"/>
  <c r="W97" i="5"/>
  <c r="V97" i="5"/>
  <c r="U97" i="5"/>
  <c r="T97" i="5"/>
  <c r="S97" i="5"/>
  <c r="L97" i="5"/>
  <c r="K97" i="5"/>
  <c r="J97" i="5"/>
  <c r="I97" i="5"/>
  <c r="H97" i="5"/>
  <c r="G97" i="5"/>
  <c r="F97" i="5"/>
  <c r="E97" i="5"/>
  <c r="D97" i="5"/>
  <c r="C97" i="5"/>
  <c r="B97" i="5"/>
  <c r="AC95" i="5"/>
  <c r="AB95" i="5"/>
  <c r="AA95" i="5"/>
  <c r="Z95" i="5"/>
  <c r="Y95" i="5"/>
  <c r="X95" i="5"/>
  <c r="W95" i="5"/>
  <c r="V95" i="5"/>
  <c r="U95" i="5"/>
  <c r="T95" i="5"/>
  <c r="S95" i="5"/>
  <c r="L95" i="5"/>
  <c r="K95" i="5"/>
  <c r="J95" i="5"/>
  <c r="I95" i="5"/>
  <c r="H95" i="5"/>
  <c r="G95" i="5"/>
  <c r="F95" i="5"/>
  <c r="E95" i="5"/>
  <c r="D95" i="5"/>
  <c r="C95" i="5"/>
  <c r="B95" i="5"/>
  <c r="AC94" i="5"/>
  <c r="AB94" i="5"/>
  <c r="AA94" i="5"/>
  <c r="Z94" i="5"/>
  <c r="Y94" i="5"/>
  <c r="X94" i="5"/>
  <c r="W94" i="5"/>
  <c r="V94" i="5"/>
  <c r="U94" i="5"/>
  <c r="T94" i="5"/>
  <c r="S94" i="5"/>
  <c r="L94" i="5"/>
  <c r="K94" i="5"/>
  <c r="J94" i="5"/>
  <c r="I94" i="5"/>
  <c r="H94" i="5"/>
  <c r="G94" i="5"/>
  <c r="F94" i="5"/>
  <c r="E94" i="5"/>
  <c r="D94" i="5"/>
  <c r="C94" i="5"/>
  <c r="B94" i="5"/>
  <c r="AC93" i="5"/>
  <c r="AB93" i="5"/>
  <c r="AA93" i="5"/>
  <c r="Z93" i="5"/>
  <c r="Y93" i="5"/>
  <c r="X93" i="5"/>
  <c r="W93" i="5"/>
  <c r="V93" i="5"/>
  <c r="U93" i="5"/>
  <c r="T93" i="5"/>
  <c r="S93" i="5"/>
  <c r="L93" i="5"/>
  <c r="K93" i="5"/>
  <c r="J93" i="5"/>
  <c r="I93" i="5"/>
  <c r="H93" i="5"/>
  <c r="G93" i="5"/>
  <c r="F93" i="5"/>
  <c r="E93" i="5"/>
  <c r="D93" i="5"/>
  <c r="C93" i="5"/>
  <c r="B93" i="5"/>
  <c r="AC92" i="5"/>
  <c r="AB92" i="5"/>
  <c r="AA92" i="5"/>
  <c r="Z92" i="5"/>
  <c r="Y92" i="5"/>
  <c r="X92" i="5"/>
  <c r="W92" i="5"/>
  <c r="V92" i="5"/>
  <c r="U92" i="5"/>
  <c r="T92" i="5"/>
  <c r="S92" i="5"/>
  <c r="L92" i="5"/>
  <c r="K92" i="5"/>
  <c r="J92" i="5"/>
  <c r="I92" i="5"/>
  <c r="H92" i="5"/>
  <c r="G92" i="5"/>
  <c r="F92" i="5"/>
  <c r="E92" i="5"/>
  <c r="D92" i="5"/>
  <c r="C92" i="5"/>
  <c r="B92" i="5"/>
  <c r="AC91" i="5"/>
  <c r="AB91" i="5"/>
  <c r="AA91" i="5"/>
  <c r="Z91" i="5"/>
  <c r="Y91" i="5"/>
  <c r="X91" i="5"/>
  <c r="W91" i="5"/>
  <c r="V91" i="5"/>
  <c r="U91" i="5"/>
  <c r="T91" i="5"/>
  <c r="S91" i="5"/>
  <c r="L91" i="5"/>
  <c r="K91" i="5"/>
  <c r="J91" i="5"/>
  <c r="I91" i="5"/>
  <c r="H91" i="5"/>
  <c r="G91" i="5"/>
  <c r="F91" i="5"/>
  <c r="E91" i="5"/>
  <c r="D91" i="5"/>
  <c r="C91" i="5"/>
  <c r="B91" i="5"/>
  <c r="AC90" i="5"/>
  <c r="AB90" i="5"/>
  <c r="AA90" i="5"/>
  <c r="Z90" i="5"/>
  <c r="Y90" i="5"/>
  <c r="X90" i="5"/>
  <c r="W90" i="5"/>
  <c r="V90" i="5"/>
  <c r="U90" i="5"/>
  <c r="T90" i="5"/>
  <c r="S90" i="5"/>
  <c r="L90" i="5"/>
  <c r="K90" i="5"/>
  <c r="J90" i="5"/>
  <c r="I90" i="5"/>
  <c r="H90" i="5"/>
  <c r="G90" i="5"/>
  <c r="F90" i="5"/>
  <c r="E90" i="5"/>
  <c r="D90" i="5"/>
  <c r="C90" i="5"/>
  <c r="B90" i="5"/>
  <c r="AC89" i="5"/>
  <c r="AB89" i="5"/>
  <c r="AA89" i="5"/>
  <c r="Z89" i="5"/>
  <c r="Y89" i="5"/>
  <c r="X89" i="5"/>
  <c r="W89" i="5"/>
  <c r="V89" i="5"/>
  <c r="U89" i="5"/>
  <c r="T89" i="5"/>
  <c r="S89" i="5"/>
  <c r="L89" i="5"/>
  <c r="K89" i="5"/>
  <c r="J89" i="5"/>
  <c r="I89" i="5"/>
  <c r="H89" i="5"/>
  <c r="G89" i="5"/>
  <c r="F89" i="5"/>
  <c r="E89" i="5"/>
  <c r="D89" i="5"/>
  <c r="C89" i="5"/>
  <c r="B89" i="5"/>
  <c r="AC88" i="5"/>
  <c r="AB88" i="5"/>
  <c r="AA88" i="5"/>
  <c r="Z88" i="5"/>
  <c r="Y88" i="5"/>
  <c r="X88" i="5"/>
  <c r="W88" i="5"/>
  <c r="V88" i="5"/>
  <c r="U88" i="5"/>
  <c r="T88" i="5"/>
  <c r="S88" i="5"/>
  <c r="L88" i="5"/>
  <c r="K88" i="5"/>
  <c r="J88" i="5"/>
  <c r="I88" i="5"/>
  <c r="H88" i="5"/>
  <c r="G88" i="5"/>
  <c r="F88" i="5"/>
  <c r="E88" i="5"/>
  <c r="D88" i="5"/>
  <c r="C88" i="5"/>
  <c r="B88" i="5"/>
  <c r="AC87" i="5"/>
  <c r="AB87" i="5"/>
  <c r="AA87" i="5"/>
  <c r="Z87" i="5"/>
  <c r="Y87" i="5"/>
  <c r="X87" i="5"/>
  <c r="W87" i="5"/>
  <c r="V87" i="5"/>
  <c r="U87" i="5"/>
  <c r="T87" i="5"/>
  <c r="S87" i="5"/>
  <c r="L87" i="5"/>
  <c r="K87" i="5"/>
  <c r="J87" i="5"/>
  <c r="I87" i="5"/>
  <c r="H87" i="5"/>
  <c r="G87" i="5"/>
  <c r="F87" i="5"/>
  <c r="E87" i="5"/>
  <c r="D87" i="5"/>
  <c r="C87" i="5"/>
  <c r="B87" i="5"/>
  <c r="AC86" i="5"/>
  <c r="AB86" i="5"/>
  <c r="AA86" i="5"/>
  <c r="Z86" i="5"/>
  <c r="Y86" i="5"/>
  <c r="X86" i="5"/>
  <c r="W86" i="5"/>
  <c r="V86" i="5"/>
  <c r="U86" i="5"/>
  <c r="T86" i="5"/>
  <c r="S86" i="5"/>
  <c r="L86" i="5"/>
  <c r="K86" i="5"/>
  <c r="J86" i="5"/>
  <c r="I86" i="5"/>
  <c r="H86" i="5"/>
  <c r="G86" i="5"/>
  <c r="F86" i="5"/>
  <c r="E86" i="5"/>
  <c r="D86" i="5"/>
  <c r="C86" i="5"/>
  <c r="B86" i="5"/>
  <c r="AC85" i="5"/>
  <c r="AB85" i="5"/>
  <c r="AA85" i="5"/>
  <c r="Z85" i="5"/>
  <c r="Y85" i="5"/>
  <c r="X85" i="5"/>
  <c r="W85" i="5"/>
  <c r="V85" i="5"/>
  <c r="U85" i="5"/>
  <c r="T85" i="5"/>
  <c r="S85" i="5"/>
  <c r="L85" i="5"/>
  <c r="K85" i="5"/>
  <c r="J85" i="5"/>
  <c r="I85" i="5"/>
  <c r="H85" i="5"/>
  <c r="G85" i="5"/>
  <c r="F85" i="5"/>
  <c r="E85" i="5"/>
  <c r="D85" i="5"/>
  <c r="C85" i="5"/>
  <c r="B85" i="5"/>
  <c r="AC84" i="5"/>
  <c r="AB84" i="5"/>
  <c r="AA84" i="5"/>
  <c r="Z84" i="5"/>
  <c r="Y84" i="5"/>
  <c r="X84" i="5"/>
  <c r="W84" i="5"/>
  <c r="V84" i="5"/>
  <c r="U84" i="5"/>
  <c r="T84" i="5"/>
  <c r="S84" i="5"/>
  <c r="L84" i="5"/>
  <c r="K84" i="5"/>
  <c r="J84" i="5"/>
  <c r="I84" i="5"/>
  <c r="H84" i="5"/>
  <c r="G84" i="5"/>
  <c r="F84" i="5"/>
  <c r="E84" i="5"/>
  <c r="D84" i="5"/>
  <c r="C84" i="5"/>
  <c r="B84" i="5"/>
  <c r="AC83" i="5"/>
  <c r="AB83" i="5"/>
  <c r="AA83" i="5"/>
  <c r="Z83" i="5"/>
  <c r="Y83" i="5"/>
  <c r="X83" i="5"/>
  <c r="W83" i="5"/>
  <c r="V83" i="5"/>
  <c r="U83" i="5"/>
  <c r="T83" i="5"/>
  <c r="S83" i="5"/>
  <c r="L83" i="5"/>
  <c r="K83" i="5"/>
  <c r="J83" i="5"/>
  <c r="I83" i="5"/>
  <c r="H83" i="5"/>
  <c r="G83" i="5"/>
  <c r="F83" i="5"/>
  <c r="E83" i="5"/>
  <c r="D83" i="5"/>
  <c r="C83" i="5"/>
  <c r="B83" i="5"/>
  <c r="AC81" i="5"/>
  <c r="AB81" i="5"/>
  <c r="AA81" i="5"/>
  <c r="Z81" i="5"/>
  <c r="Y81" i="5"/>
  <c r="X81" i="5"/>
  <c r="W81" i="5"/>
  <c r="V81" i="5"/>
  <c r="U81" i="5"/>
  <c r="T81" i="5"/>
  <c r="S81" i="5"/>
  <c r="L81" i="5"/>
  <c r="K81" i="5"/>
  <c r="J81" i="5"/>
  <c r="I81" i="5"/>
  <c r="H81" i="5"/>
  <c r="G81" i="5"/>
  <c r="F81" i="5"/>
  <c r="E81" i="5"/>
  <c r="D81" i="5"/>
  <c r="C81" i="5"/>
  <c r="B81" i="5"/>
  <c r="AC80" i="5"/>
  <c r="AB80" i="5"/>
  <c r="AA80" i="5"/>
  <c r="Z80" i="5"/>
  <c r="Y80" i="5"/>
  <c r="X80" i="5"/>
  <c r="W80" i="5"/>
  <c r="V80" i="5"/>
  <c r="U80" i="5"/>
  <c r="T80" i="5"/>
  <c r="S80" i="5"/>
  <c r="L80" i="5"/>
  <c r="K80" i="5"/>
  <c r="J80" i="5"/>
  <c r="I80" i="5"/>
  <c r="H80" i="5"/>
  <c r="G80" i="5"/>
  <c r="F80" i="5"/>
  <c r="E80" i="5"/>
  <c r="D80" i="5"/>
  <c r="C80" i="5"/>
  <c r="B80" i="5"/>
  <c r="AC79" i="5"/>
  <c r="AB79" i="5"/>
  <c r="AA79" i="5"/>
  <c r="Z79" i="5"/>
  <c r="Y79" i="5"/>
  <c r="X79" i="5"/>
  <c r="W79" i="5"/>
  <c r="V79" i="5"/>
  <c r="U79" i="5"/>
  <c r="T79" i="5"/>
  <c r="S79" i="5"/>
  <c r="L79" i="5"/>
  <c r="K79" i="5"/>
  <c r="J79" i="5"/>
  <c r="I79" i="5"/>
  <c r="H79" i="5"/>
  <c r="G79" i="5"/>
  <c r="F79" i="5"/>
  <c r="E79" i="5"/>
  <c r="D79" i="5"/>
  <c r="C79" i="5"/>
  <c r="B79" i="5"/>
  <c r="AC78" i="5"/>
  <c r="AB78" i="5"/>
  <c r="AA78" i="5"/>
  <c r="Z78" i="5"/>
  <c r="Y78" i="5"/>
  <c r="X78" i="5"/>
  <c r="W78" i="5"/>
  <c r="V78" i="5"/>
  <c r="U78" i="5"/>
  <c r="T78" i="5"/>
  <c r="S78" i="5"/>
  <c r="L78" i="5"/>
  <c r="K78" i="5"/>
  <c r="J78" i="5"/>
  <c r="I78" i="5"/>
  <c r="H78" i="5"/>
  <c r="G78" i="5"/>
  <c r="F78" i="5"/>
  <c r="E78" i="5"/>
  <c r="D78" i="5"/>
  <c r="C78" i="5"/>
  <c r="B78" i="5"/>
  <c r="AC77" i="5"/>
  <c r="AB77" i="5"/>
  <c r="AA77" i="5"/>
  <c r="Z77" i="5"/>
  <c r="Y77" i="5"/>
  <c r="X77" i="5"/>
  <c r="W77" i="5"/>
  <c r="V77" i="5"/>
  <c r="U77" i="5"/>
  <c r="T77" i="5"/>
  <c r="S77" i="5"/>
  <c r="L77" i="5"/>
  <c r="K77" i="5"/>
  <c r="J77" i="5"/>
  <c r="I77" i="5"/>
  <c r="H77" i="5"/>
  <c r="G77" i="5"/>
  <c r="F77" i="5"/>
  <c r="E77" i="5"/>
  <c r="D77" i="5"/>
  <c r="C77" i="5"/>
  <c r="B77" i="5"/>
  <c r="AC76" i="5"/>
  <c r="AB76" i="5"/>
  <c r="AA76" i="5"/>
  <c r="Z76" i="5"/>
  <c r="Y76" i="5"/>
  <c r="X76" i="5"/>
  <c r="W76" i="5"/>
  <c r="V76" i="5"/>
  <c r="U76" i="5"/>
  <c r="T76" i="5"/>
  <c r="S76" i="5"/>
  <c r="L76" i="5"/>
  <c r="K76" i="5"/>
  <c r="J76" i="5"/>
  <c r="I76" i="5"/>
  <c r="H76" i="5"/>
  <c r="G76" i="5"/>
  <c r="F76" i="5"/>
  <c r="E76" i="5"/>
  <c r="D76" i="5"/>
  <c r="C76" i="5"/>
  <c r="B76" i="5"/>
  <c r="AC75" i="5"/>
  <c r="AB75" i="5"/>
  <c r="AA75" i="5"/>
  <c r="Z75" i="5"/>
  <c r="Y75" i="5"/>
  <c r="X75" i="5"/>
  <c r="W75" i="5"/>
  <c r="V75" i="5"/>
  <c r="U75" i="5"/>
  <c r="T75" i="5"/>
  <c r="S75" i="5"/>
  <c r="L75" i="5"/>
  <c r="K75" i="5"/>
  <c r="J75" i="5"/>
  <c r="I75" i="5"/>
  <c r="H75" i="5"/>
  <c r="G75" i="5"/>
  <c r="F75" i="5"/>
  <c r="E75" i="5"/>
  <c r="D75" i="5"/>
  <c r="C75" i="5"/>
  <c r="B75" i="5"/>
  <c r="AC74" i="5"/>
  <c r="AB74" i="5"/>
  <c r="AA74" i="5"/>
  <c r="Z74" i="5"/>
  <c r="Y74" i="5"/>
  <c r="X74" i="5"/>
  <c r="W74" i="5"/>
  <c r="V74" i="5"/>
  <c r="U74" i="5"/>
  <c r="T74" i="5"/>
  <c r="S74" i="5"/>
  <c r="L74" i="5"/>
  <c r="K74" i="5"/>
  <c r="J74" i="5"/>
  <c r="I74" i="5"/>
  <c r="H74" i="5"/>
  <c r="G74" i="5"/>
  <c r="F74" i="5"/>
  <c r="E74" i="5"/>
  <c r="D74" i="5"/>
  <c r="C74" i="5"/>
  <c r="B74" i="5"/>
  <c r="AC73" i="5"/>
  <c r="AB73" i="5"/>
  <c r="AA73" i="5"/>
  <c r="Z73" i="5"/>
  <c r="Y73" i="5"/>
  <c r="X73" i="5"/>
  <c r="W73" i="5"/>
  <c r="V73" i="5"/>
  <c r="U73" i="5"/>
  <c r="T73" i="5"/>
  <c r="S73" i="5"/>
  <c r="L73" i="5"/>
  <c r="K73" i="5"/>
  <c r="J73" i="5"/>
  <c r="I73" i="5"/>
  <c r="H73" i="5"/>
  <c r="G73" i="5"/>
  <c r="F73" i="5"/>
  <c r="E73" i="5"/>
  <c r="D73" i="5"/>
  <c r="C73" i="5"/>
  <c r="B73" i="5"/>
  <c r="AC72" i="5"/>
  <c r="AB72" i="5"/>
  <c r="AA72" i="5"/>
  <c r="Z72" i="5"/>
  <c r="Y72" i="5"/>
  <c r="X72" i="5"/>
  <c r="W72" i="5"/>
  <c r="V72" i="5"/>
  <c r="U72" i="5"/>
  <c r="T72" i="5"/>
  <c r="S72" i="5"/>
  <c r="L72" i="5"/>
  <c r="K72" i="5"/>
  <c r="J72" i="5"/>
  <c r="I72" i="5"/>
  <c r="H72" i="5"/>
  <c r="G72" i="5"/>
  <c r="F72" i="5"/>
  <c r="E72" i="5"/>
  <c r="D72" i="5"/>
  <c r="C72" i="5"/>
  <c r="B72" i="5"/>
  <c r="AC71" i="5"/>
  <c r="AB71" i="5"/>
  <c r="AA71" i="5"/>
  <c r="Z71" i="5"/>
  <c r="Y71" i="5"/>
  <c r="X71" i="5"/>
  <c r="W71" i="5"/>
  <c r="V71" i="5"/>
  <c r="U71" i="5"/>
  <c r="T71" i="5"/>
  <c r="S71" i="5"/>
  <c r="L71" i="5"/>
  <c r="K71" i="5"/>
  <c r="J71" i="5"/>
  <c r="I71" i="5"/>
  <c r="H71" i="5"/>
  <c r="G71" i="5"/>
  <c r="F71" i="5"/>
  <c r="E71" i="5"/>
  <c r="D71" i="5"/>
  <c r="C71" i="5"/>
  <c r="B71" i="5"/>
  <c r="AC70" i="5"/>
  <c r="AB70" i="5"/>
  <c r="AA70" i="5"/>
  <c r="Z70" i="5"/>
  <c r="Y70" i="5"/>
  <c r="X70" i="5"/>
  <c r="W70" i="5"/>
  <c r="V70" i="5"/>
  <c r="U70" i="5"/>
  <c r="T70" i="5"/>
  <c r="S70" i="5"/>
  <c r="L70" i="5"/>
  <c r="K70" i="5"/>
  <c r="J70" i="5"/>
  <c r="I70" i="5"/>
  <c r="H70" i="5"/>
  <c r="G70" i="5"/>
  <c r="F70" i="5"/>
  <c r="E70" i="5"/>
  <c r="D70" i="5"/>
  <c r="C70" i="5"/>
  <c r="B70" i="5"/>
  <c r="AC69" i="5"/>
  <c r="AB69" i="5"/>
  <c r="AA69" i="5"/>
  <c r="Z69" i="5"/>
  <c r="Y69" i="5"/>
  <c r="X69" i="5"/>
  <c r="W69" i="5"/>
  <c r="V69" i="5"/>
  <c r="U69" i="5"/>
  <c r="T69" i="5"/>
  <c r="S69" i="5"/>
  <c r="L69" i="5"/>
  <c r="K69" i="5"/>
  <c r="J69" i="5"/>
  <c r="I69" i="5"/>
  <c r="H69" i="5"/>
  <c r="G69" i="5"/>
  <c r="F69" i="5"/>
  <c r="E69" i="5"/>
  <c r="D69" i="5"/>
  <c r="C69" i="5"/>
  <c r="B69" i="5"/>
  <c r="AC68" i="5"/>
  <c r="AB68" i="5"/>
  <c r="AA68" i="5"/>
  <c r="Z68" i="5"/>
  <c r="Y68" i="5"/>
  <c r="X68" i="5"/>
  <c r="W68" i="5"/>
  <c r="V68" i="5"/>
  <c r="U68" i="5"/>
  <c r="T68" i="5"/>
  <c r="S68" i="5"/>
  <c r="L68" i="5"/>
  <c r="K68" i="5"/>
  <c r="J68" i="5"/>
  <c r="I68" i="5"/>
  <c r="H68" i="5"/>
  <c r="G68" i="5"/>
  <c r="F68" i="5"/>
  <c r="E68" i="5"/>
  <c r="D68" i="5"/>
  <c r="C68" i="5"/>
  <c r="B68" i="5"/>
  <c r="AC66" i="5"/>
  <c r="AB66" i="5"/>
  <c r="AA66" i="5"/>
  <c r="Z66" i="5"/>
  <c r="Y66" i="5"/>
  <c r="X66" i="5"/>
  <c r="W66" i="5"/>
  <c r="V66" i="5"/>
  <c r="U66" i="5"/>
  <c r="T66" i="5"/>
  <c r="S66" i="5"/>
  <c r="L66" i="5"/>
  <c r="K66" i="5"/>
  <c r="J66" i="5"/>
  <c r="I66" i="5"/>
  <c r="H66" i="5"/>
  <c r="G66" i="5"/>
  <c r="F66" i="5"/>
  <c r="E66" i="5"/>
  <c r="D66" i="5"/>
  <c r="C66" i="5"/>
  <c r="B66" i="5"/>
  <c r="AC65" i="5"/>
  <c r="AB65" i="5"/>
  <c r="AA65" i="5"/>
  <c r="Z65" i="5"/>
  <c r="Y65" i="5"/>
  <c r="X65" i="5"/>
  <c r="W65" i="5"/>
  <c r="V65" i="5"/>
  <c r="U65" i="5"/>
  <c r="T65" i="5"/>
  <c r="S65" i="5"/>
  <c r="L65" i="5"/>
  <c r="K65" i="5"/>
  <c r="J65" i="5"/>
  <c r="I65" i="5"/>
  <c r="H65" i="5"/>
  <c r="G65" i="5"/>
  <c r="F65" i="5"/>
  <c r="E65" i="5"/>
  <c r="D65" i="5"/>
  <c r="C65" i="5"/>
  <c r="B65" i="5"/>
  <c r="AC64" i="5"/>
  <c r="AB64" i="5"/>
  <c r="AA64" i="5"/>
  <c r="Z64" i="5"/>
  <c r="Y64" i="5"/>
  <c r="X64" i="5"/>
  <c r="W64" i="5"/>
  <c r="V64" i="5"/>
  <c r="U64" i="5"/>
  <c r="T64" i="5"/>
  <c r="S64" i="5"/>
  <c r="L64" i="5"/>
  <c r="K64" i="5"/>
  <c r="J64" i="5"/>
  <c r="I64" i="5"/>
  <c r="H64" i="5"/>
  <c r="G64" i="5"/>
  <c r="F64" i="5"/>
  <c r="E64" i="5"/>
  <c r="D64" i="5"/>
  <c r="C64" i="5"/>
  <c r="B64" i="5"/>
  <c r="AC63" i="5"/>
  <c r="AB63" i="5"/>
  <c r="AA63" i="5"/>
  <c r="Z63" i="5"/>
  <c r="Y63" i="5"/>
  <c r="X63" i="5"/>
  <c r="W63" i="5"/>
  <c r="V63" i="5"/>
  <c r="U63" i="5"/>
  <c r="T63" i="5"/>
  <c r="S63" i="5"/>
  <c r="L63" i="5"/>
  <c r="K63" i="5"/>
  <c r="J63" i="5"/>
  <c r="I63" i="5"/>
  <c r="H63" i="5"/>
  <c r="G63" i="5"/>
  <c r="F63" i="5"/>
  <c r="E63" i="5"/>
  <c r="D63" i="5"/>
  <c r="C63" i="5"/>
  <c r="B63" i="5"/>
  <c r="AC61" i="5"/>
  <c r="AB61" i="5"/>
  <c r="AA61" i="5"/>
  <c r="Z61" i="5"/>
  <c r="Y61" i="5"/>
  <c r="X61" i="5"/>
  <c r="W61" i="5"/>
  <c r="V61" i="5"/>
  <c r="U61" i="5"/>
  <c r="T61" i="5"/>
  <c r="S61" i="5"/>
  <c r="L61" i="5"/>
  <c r="K61" i="5"/>
  <c r="J61" i="5"/>
  <c r="I61" i="5"/>
  <c r="H61" i="5"/>
  <c r="G61" i="5"/>
  <c r="F61" i="5"/>
  <c r="E61" i="5"/>
  <c r="D61" i="5"/>
  <c r="C61" i="5"/>
  <c r="B61" i="5"/>
  <c r="AC60" i="5"/>
  <c r="AB60" i="5"/>
  <c r="AA60" i="5"/>
  <c r="Z60" i="5"/>
  <c r="Y60" i="5"/>
  <c r="X60" i="5"/>
  <c r="W60" i="5"/>
  <c r="V60" i="5"/>
  <c r="U60" i="5"/>
  <c r="T60" i="5"/>
  <c r="S60" i="5"/>
  <c r="L60" i="5"/>
  <c r="K60" i="5"/>
  <c r="J60" i="5"/>
  <c r="I60" i="5"/>
  <c r="H60" i="5"/>
  <c r="G60" i="5"/>
  <c r="F60" i="5"/>
  <c r="E60" i="5"/>
  <c r="D60" i="5"/>
  <c r="C60" i="5"/>
  <c r="B60" i="5"/>
  <c r="AC59" i="5"/>
  <c r="AB59" i="5"/>
  <c r="AA59" i="5"/>
  <c r="Z59" i="5"/>
  <c r="Y59" i="5"/>
  <c r="X59" i="5"/>
  <c r="W59" i="5"/>
  <c r="V59" i="5"/>
  <c r="U59" i="5"/>
  <c r="T59" i="5"/>
  <c r="S59" i="5"/>
  <c r="L59" i="5"/>
  <c r="K59" i="5"/>
  <c r="J59" i="5"/>
  <c r="I59" i="5"/>
  <c r="H59" i="5"/>
  <c r="G59" i="5"/>
  <c r="F59" i="5"/>
  <c r="E59" i="5"/>
  <c r="D59" i="5"/>
  <c r="C59" i="5"/>
  <c r="B59" i="5"/>
  <c r="AC58" i="5"/>
  <c r="AB58" i="5"/>
  <c r="AA58" i="5"/>
  <c r="Z58" i="5"/>
  <c r="Y58" i="5"/>
  <c r="X58" i="5"/>
  <c r="W58" i="5"/>
  <c r="V58" i="5"/>
  <c r="U58" i="5"/>
  <c r="T58" i="5"/>
  <c r="S58" i="5"/>
  <c r="L58" i="5"/>
  <c r="K58" i="5"/>
  <c r="J58" i="5"/>
  <c r="I58" i="5"/>
  <c r="H58" i="5"/>
  <c r="G58" i="5"/>
  <c r="F58" i="5"/>
  <c r="E58" i="5"/>
  <c r="D58" i="5"/>
  <c r="C58" i="5"/>
  <c r="B58" i="5"/>
  <c r="AC57" i="5"/>
  <c r="AB57" i="5"/>
  <c r="AA57" i="5"/>
  <c r="Z57" i="5"/>
  <c r="Y57" i="5"/>
  <c r="X57" i="5"/>
  <c r="W57" i="5"/>
  <c r="V57" i="5"/>
  <c r="U57" i="5"/>
  <c r="T57" i="5"/>
  <c r="S57" i="5"/>
  <c r="L57" i="5"/>
  <c r="K57" i="5"/>
  <c r="J57" i="5"/>
  <c r="I57" i="5"/>
  <c r="H57" i="5"/>
  <c r="G57" i="5"/>
  <c r="F57" i="5"/>
  <c r="E57" i="5"/>
  <c r="D57" i="5"/>
  <c r="C57" i="5"/>
  <c r="B57" i="5"/>
  <c r="AC56" i="5"/>
  <c r="AB56" i="5"/>
  <c r="AA56" i="5"/>
  <c r="Z56" i="5"/>
  <c r="Y56" i="5"/>
  <c r="X56" i="5"/>
  <c r="W56" i="5"/>
  <c r="V56" i="5"/>
  <c r="U56" i="5"/>
  <c r="T56" i="5"/>
  <c r="S56" i="5"/>
  <c r="L56" i="5"/>
  <c r="K56" i="5"/>
  <c r="J56" i="5"/>
  <c r="I56" i="5"/>
  <c r="H56" i="5"/>
  <c r="G56" i="5"/>
  <c r="F56" i="5"/>
  <c r="E56" i="5"/>
  <c r="D56" i="5"/>
  <c r="C56" i="5"/>
  <c r="B56" i="5"/>
  <c r="AC55" i="5"/>
  <c r="AB55" i="5"/>
  <c r="AA55" i="5"/>
  <c r="Z55" i="5"/>
  <c r="Y55" i="5"/>
  <c r="X55" i="5"/>
  <c r="W55" i="5"/>
  <c r="V55" i="5"/>
  <c r="U55" i="5"/>
  <c r="T55" i="5"/>
  <c r="S55" i="5"/>
  <c r="L55" i="5"/>
  <c r="K55" i="5"/>
  <c r="J55" i="5"/>
  <c r="I55" i="5"/>
  <c r="H55" i="5"/>
  <c r="G55" i="5"/>
  <c r="F55" i="5"/>
  <c r="E55" i="5"/>
  <c r="D55" i="5"/>
  <c r="C55" i="5"/>
  <c r="B55" i="5"/>
  <c r="AC54" i="5"/>
  <c r="AB54" i="5"/>
  <c r="AA54" i="5"/>
  <c r="Z54" i="5"/>
  <c r="Y54" i="5"/>
  <c r="X54" i="5"/>
  <c r="W54" i="5"/>
  <c r="V54" i="5"/>
  <c r="U54" i="5"/>
  <c r="T54" i="5"/>
  <c r="S54" i="5"/>
  <c r="L54" i="5"/>
  <c r="K54" i="5"/>
  <c r="J54" i="5"/>
  <c r="I54" i="5"/>
  <c r="H54" i="5"/>
  <c r="G54" i="5"/>
  <c r="F54" i="5"/>
  <c r="E54" i="5"/>
  <c r="D54" i="5"/>
  <c r="C54" i="5"/>
  <c r="B54" i="5"/>
  <c r="AC53" i="5"/>
  <c r="AB53" i="5"/>
  <c r="AA53" i="5"/>
  <c r="Z53" i="5"/>
  <c r="Y53" i="5"/>
  <c r="X53" i="5"/>
  <c r="W53" i="5"/>
  <c r="V53" i="5"/>
  <c r="U53" i="5"/>
  <c r="T53" i="5"/>
  <c r="S53" i="5"/>
  <c r="L53" i="5"/>
  <c r="K53" i="5"/>
  <c r="J53" i="5"/>
  <c r="I53" i="5"/>
  <c r="H53" i="5"/>
  <c r="G53" i="5"/>
  <c r="F53" i="5"/>
  <c r="E53" i="5"/>
  <c r="D53" i="5"/>
  <c r="C53" i="5"/>
  <c r="B53" i="5"/>
  <c r="AC52" i="5"/>
  <c r="AB52" i="5"/>
  <c r="AA52" i="5"/>
  <c r="Z52" i="5"/>
  <c r="Y52" i="5"/>
  <c r="X52" i="5"/>
  <c r="W52" i="5"/>
  <c r="V52" i="5"/>
  <c r="U52" i="5"/>
  <c r="T52" i="5"/>
  <c r="S52" i="5"/>
  <c r="L52" i="5"/>
  <c r="K52" i="5"/>
  <c r="J52" i="5"/>
  <c r="I52" i="5"/>
  <c r="H52" i="5"/>
  <c r="G52" i="5"/>
  <c r="F52" i="5"/>
  <c r="E52" i="5"/>
  <c r="D52" i="5"/>
  <c r="C52" i="5"/>
  <c r="B52" i="5"/>
  <c r="AC50" i="5"/>
  <c r="AB50" i="5"/>
  <c r="AA50" i="5"/>
  <c r="Z50" i="5"/>
  <c r="Y50" i="5"/>
  <c r="X50" i="5"/>
  <c r="W50" i="5"/>
  <c r="V50" i="5"/>
  <c r="U50" i="5"/>
  <c r="T50" i="5"/>
  <c r="S50" i="5"/>
  <c r="L50" i="5"/>
  <c r="K50" i="5"/>
  <c r="J50" i="5"/>
  <c r="I50" i="5"/>
  <c r="H50" i="5"/>
  <c r="G50" i="5"/>
  <c r="F50" i="5"/>
  <c r="E50" i="5"/>
  <c r="D50" i="5"/>
  <c r="C50" i="5"/>
  <c r="B50" i="5"/>
  <c r="AC49" i="5"/>
  <c r="AB49" i="5"/>
  <c r="AA49" i="5"/>
  <c r="Z49" i="5"/>
  <c r="Y49" i="5"/>
  <c r="X49" i="5"/>
  <c r="W49" i="5"/>
  <c r="V49" i="5"/>
  <c r="U49" i="5"/>
  <c r="T49" i="5"/>
  <c r="S49" i="5"/>
  <c r="L49" i="5"/>
  <c r="K49" i="5"/>
  <c r="J49" i="5"/>
  <c r="I49" i="5"/>
  <c r="H49" i="5"/>
  <c r="G49" i="5"/>
  <c r="F49" i="5"/>
  <c r="E49" i="5"/>
  <c r="D49" i="5"/>
  <c r="C49" i="5"/>
  <c r="B49" i="5"/>
  <c r="AC48" i="5"/>
  <c r="AB48" i="5"/>
  <c r="AA48" i="5"/>
  <c r="Z48" i="5"/>
  <c r="Y48" i="5"/>
  <c r="X48" i="5"/>
  <c r="W48" i="5"/>
  <c r="V48" i="5"/>
  <c r="U48" i="5"/>
  <c r="T48" i="5"/>
  <c r="S48" i="5"/>
  <c r="L48" i="5"/>
  <c r="K48" i="5"/>
  <c r="J48" i="5"/>
  <c r="I48" i="5"/>
  <c r="H48" i="5"/>
  <c r="G48" i="5"/>
  <c r="F48" i="5"/>
  <c r="E48" i="5"/>
  <c r="D48" i="5"/>
  <c r="C48" i="5"/>
  <c r="B48" i="5"/>
  <c r="AC47" i="5"/>
  <c r="AB47" i="5"/>
  <c r="AA47" i="5"/>
  <c r="Z47" i="5"/>
  <c r="Y47" i="5"/>
  <c r="X47" i="5"/>
  <c r="W47" i="5"/>
  <c r="V47" i="5"/>
  <c r="U47" i="5"/>
  <c r="T47" i="5"/>
  <c r="S47" i="5"/>
  <c r="L47" i="5"/>
  <c r="K47" i="5"/>
  <c r="J47" i="5"/>
  <c r="I47" i="5"/>
  <c r="H47" i="5"/>
  <c r="G47" i="5"/>
  <c r="F47" i="5"/>
  <c r="E47" i="5"/>
  <c r="D47" i="5"/>
  <c r="C47" i="5"/>
  <c r="B47" i="5"/>
  <c r="AC46" i="5"/>
  <c r="AB46" i="5"/>
  <c r="AA46" i="5"/>
  <c r="Z46" i="5"/>
  <c r="Y46" i="5"/>
  <c r="X46" i="5"/>
  <c r="W46" i="5"/>
  <c r="V46" i="5"/>
  <c r="U46" i="5"/>
  <c r="T46" i="5"/>
  <c r="S46" i="5"/>
  <c r="L46" i="5"/>
  <c r="K46" i="5"/>
  <c r="J46" i="5"/>
  <c r="I46" i="5"/>
  <c r="H46" i="5"/>
  <c r="G46" i="5"/>
  <c r="F46" i="5"/>
  <c r="E46" i="5"/>
  <c r="D46" i="5"/>
  <c r="C46" i="5"/>
  <c r="B46" i="5"/>
  <c r="AC44" i="5"/>
  <c r="AB44" i="5"/>
  <c r="AA44" i="5"/>
  <c r="Z44" i="5"/>
  <c r="Y44" i="5"/>
  <c r="X44" i="5"/>
  <c r="W44" i="5"/>
  <c r="V44" i="5"/>
  <c r="U44" i="5"/>
  <c r="T44" i="5"/>
  <c r="S44" i="5"/>
  <c r="L44" i="5"/>
  <c r="K44" i="5"/>
  <c r="J44" i="5"/>
  <c r="I44" i="5"/>
  <c r="H44" i="5"/>
  <c r="G44" i="5"/>
  <c r="F44" i="5"/>
  <c r="E44" i="5"/>
  <c r="D44" i="5"/>
  <c r="C44" i="5"/>
  <c r="B44" i="5"/>
  <c r="AC43" i="5"/>
  <c r="AB43" i="5"/>
  <c r="AA43" i="5"/>
  <c r="Z43" i="5"/>
  <c r="Y43" i="5"/>
  <c r="X43" i="5"/>
  <c r="W43" i="5"/>
  <c r="V43" i="5"/>
  <c r="U43" i="5"/>
  <c r="T43" i="5"/>
  <c r="S43" i="5"/>
  <c r="L43" i="5"/>
  <c r="K43" i="5"/>
  <c r="J43" i="5"/>
  <c r="I43" i="5"/>
  <c r="H43" i="5"/>
  <c r="G43" i="5"/>
  <c r="F43" i="5"/>
  <c r="E43" i="5"/>
  <c r="D43" i="5"/>
  <c r="C43" i="5"/>
  <c r="B43" i="5"/>
  <c r="AC41" i="5"/>
  <c r="AB41" i="5"/>
  <c r="AA41" i="5"/>
  <c r="Z41" i="5"/>
  <c r="Y41" i="5"/>
  <c r="X41" i="5"/>
  <c r="W41" i="5"/>
  <c r="V41" i="5"/>
  <c r="U41" i="5"/>
  <c r="T41" i="5"/>
  <c r="S41" i="5"/>
  <c r="L41" i="5"/>
  <c r="K41" i="5"/>
  <c r="J41" i="5"/>
  <c r="I41" i="5"/>
  <c r="H41" i="5"/>
  <c r="G41" i="5"/>
  <c r="F41" i="5"/>
  <c r="E41" i="5"/>
  <c r="D41" i="5"/>
  <c r="C41" i="5"/>
  <c r="B41" i="5"/>
  <c r="AC40" i="5"/>
  <c r="AB40" i="5"/>
  <c r="AA40" i="5"/>
  <c r="Z40" i="5"/>
  <c r="Y40" i="5"/>
  <c r="X40" i="5"/>
  <c r="W40" i="5"/>
  <c r="V40" i="5"/>
  <c r="U40" i="5"/>
  <c r="T40" i="5"/>
  <c r="S40" i="5"/>
  <c r="L40" i="5"/>
  <c r="K40" i="5"/>
  <c r="J40" i="5"/>
  <c r="I40" i="5"/>
  <c r="H40" i="5"/>
  <c r="G40" i="5"/>
  <c r="F40" i="5"/>
  <c r="E40" i="5"/>
  <c r="D40" i="5"/>
  <c r="C40" i="5"/>
  <c r="B40" i="5"/>
  <c r="AC39" i="5"/>
  <c r="AB39" i="5"/>
  <c r="AA39" i="5"/>
  <c r="Z39" i="5"/>
  <c r="Y39" i="5"/>
  <c r="X39" i="5"/>
  <c r="W39" i="5"/>
  <c r="V39" i="5"/>
  <c r="U39" i="5"/>
  <c r="T39" i="5"/>
  <c r="S39" i="5"/>
  <c r="L39" i="5"/>
  <c r="K39" i="5"/>
  <c r="J39" i="5"/>
  <c r="I39" i="5"/>
  <c r="H39" i="5"/>
  <c r="G39" i="5"/>
  <c r="F39" i="5"/>
  <c r="E39" i="5"/>
  <c r="D39" i="5"/>
  <c r="C39" i="5"/>
  <c r="B39" i="5"/>
  <c r="AC38" i="5"/>
  <c r="AB38" i="5"/>
  <c r="AA38" i="5"/>
  <c r="Z38" i="5"/>
  <c r="Y38" i="5"/>
  <c r="X38" i="5"/>
  <c r="W38" i="5"/>
  <c r="V38" i="5"/>
  <c r="U38" i="5"/>
  <c r="T38" i="5"/>
  <c r="S38" i="5"/>
  <c r="L38" i="5"/>
  <c r="K38" i="5"/>
  <c r="J38" i="5"/>
  <c r="I38" i="5"/>
  <c r="H38" i="5"/>
  <c r="G38" i="5"/>
  <c r="F38" i="5"/>
  <c r="E38" i="5"/>
  <c r="D38" i="5"/>
  <c r="C38" i="5"/>
  <c r="B38" i="5"/>
  <c r="AC37" i="5"/>
  <c r="AB37" i="5"/>
  <c r="AA37" i="5"/>
  <c r="Z37" i="5"/>
  <c r="Y37" i="5"/>
  <c r="X37" i="5"/>
  <c r="W37" i="5"/>
  <c r="V37" i="5"/>
  <c r="U37" i="5"/>
  <c r="T37" i="5"/>
  <c r="S37" i="5"/>
  <c r="L37" i="5"/>
  <c r="K37" i="5"/>
  <c r="J37" i="5"/>
  <c r="I37" i="5"/>
  <c r="H37" i="5"/>
  <c r="G37" i="5"/>
  <c r="F37" i="5"/>
  <c r="E37" i="5"/>
  <c r="D37" i="5"/>
  <c r="C37" i="5"/>
  <c r="B37" i="5"/>
  <c r="AC36" i="5"/>
  <c r="AB36" i="5"/>
  <c r="AA36" i="5"/>
  <c r="Z36" i="5"/>
  <c r="Y36" i="5"/>
  <c r="X36" i="5"/>
  <c r="W36" i="5"/>
  <c r="V36" i="5"/>
  <c r="U36" i="5"/>
  <c r="T36" i="5"/>
  <c r="S36" i="5"/>
  <c r="L36" i="5"/>
  <c r="K36" i="5"/>
  <c r="J36" i="5"/>
  <c r="I36" i="5"/>
  <c r="H36" i="5"/>
  <c r="G36" i="5"/>
  <c r="F36" i="5"/>
  <c r="E36" i="5"/>
  <c r="D36" i="5"/>
  <c r="C36" i="5"/>
  <c r="B36" i="5"/>
  <c r="AC35" i="5"/>
  <c r="AB35" i="5"/>
  <c r="AA35" i="5"/>
  <c r="Z35" i="5"/>
  <c r="Y35" i="5"/>
  <c r="X35" i="5"/>
  <c r="W35" i="5"/>
  <c r="V35" i="5"/>
  <c r="U35" i="5"/>
  <c r="T35" i="5"/>
  <c r="S35" i="5"/>
  <c r="L35" i="5"/>
  <c r="K35" i="5"/>
  <c r="J35" i="5"/>
  <c r="I35" i="5"/>
  <c r="H35" i="5"/>
  <c r="G35" i="5"/>
  <c r="F35" i="5"/>
  <c r="E35" i="5"/>
  <c r="D35" i="5"/>
  <c r="C35" i="5"/>
  <c r="B35" i="5"/>
  <c r="AC34" i="5"/>
  <c r="AB34" i="5"/>
  <c r="AA34" i="5"/>
  <c r="Z34" i="5"/>
  <c r="Y34" i="5"/>
  <c r="X34" i="5"/>
  <c r="W34" i="5"/>
  <c r="V34" i="5"/>
  <c r="U34" i="5"/>
  <c r="T34" i="5"/>
  <c r="S34" i="5"/>
  <c r="L34" i="5"/>
  <c r="K34" i="5"/>
  <c r="J34" i="5"/>
  <c r="I34" i="5"/>
  <c r="H34" i="5"/>
  <c r="G34" i="5"/>
  <c r="F34" i="5"/>
  <c r="E34" i="5"/>
  <c r="D34" i="5"/>
  <c r="C34" i="5"/>
  <c r="B34" i="5"/>
  <c r="AC32" i="5"/>
  <c r="AB32" i="5"/>
  <c r="AA32" i="5"/>
  <c r="Z32" i="5"/>
  <c r="Y32" i="5"/>
  <c r="X32" i="5"/>
  <c r="W32" i="5"/>
  <c r="V32" i="5"/>
  <c r="U32" i="5"/>
  <c r="T32" i="5"/>
  <c r="S32" i="5"/>
  <c r="L32" i="5"/>
  <c r="K32" i="5"/>
  <c r="J32" i="5"/>
  <c r="I32" i="5"/>
  <c r="H32" i="5"/>
  <c r="G32" i="5"/>
  <c r="F32" i="5"/>
  <c r="E32" i="5"/>
  <c r="D32" i="5"/>
  <c r="C32" i="5"/>
  <c r="B32" i="5"/>
  <c r="AC31" i="5"/>
  <c r="AB31" i="5"/>
  <c r="AA31" i="5"/>
  <c r="Z31" i="5"/>
  <c r="Y31" i="5"/>
  <c r="X31" i="5"/>
  <c r="W31" i="5"/>
  <c r="V31" i="5"/>
  <c r="U31" i="5"/>
  <c r="T31" i="5"/>
  <c r="S31" i="5"/>
  <c r="L31" i="5"/>
  <c r="K31" i="5"/>
  <c r="J31" i="5"/>
  <c r="I31" i="5"/>
  <c r="H31" i="5"/>
  <c r="G31" i="5"/>
  <c r="F31" i="5"/>
  <c r="E31" i="5"/>
  <c r="D31" i="5"/>
  <c r="C31" i="5"/>
  <c r="B31" i="5"/>
  <c r="AC30" i="5"/>
  <c r="AB30" i="5"/>
  <c r="AA30" i="5"/>
  <c r="Z30" i="5"/>
  <c r="Y30" i="5"/>
  <c r="X30" i="5"/>
  <c r="W30" i="5"/>
  <c r="V30" i="5"/>
  <c r="U30" i="5"/>
  <c r="T30" i="5"/>
  <c r="S30" i="5"/>
  <c r="L30" i="5"/>
  <c r="K30" i="5"/>
  <c r="J30" i="5"/>
  <c r="I30" i="5"/>
  <c r="H30" i="5"/>
  <c r="G30" i="5"/>
  <c r="F30" i="5"/>
  <c r="E30" i="5"/>
  <c r="D30" i="5"/>
  <c r="C30" i="5"/>
  <c r="B30" i="5"/>
  <c r="AC29" i="5"/>
  <c r="AB29" i="5"/>
  <c r="AA29" i="5"/>
  <c r="Z29" i="5"/>
  <c r="Y29" i="5"/>
  <c r="X29" i="5"/>
  <c r="W29" i="5"/>
  <c r="V29" i="5"/>
  <c r="U29" i="5"/>
  <c r="T29" i="5"/>
  <c r="S29" i="5"/>
  <c r="L29" i="5"/>
  <c r="K29" i="5"/>
  <c r="J29" i="5"/>
  <c r="I29" i="5"/>
  <c r="H29" i="5"/>
  <c r="G29" i="5"/>
  <c r="F29" i="5"/>
  <c r="E29" i="5"/>
  <c r="D29" i="5"/>
  <c r="C29" i="5"/>
  <c r="B29" i="5"/>
  <c r="AC28" i="5"/>
  <c r="AB28" i="5"/>
  <c r="AA28" i="5"/>
  <c r="Z28" i="5"/>
  <c r="Y28" i="5"/>
  <c r="X28" i="5"/>
  <c r="W28" i="5"/>
  <c r="V28" i="5"/>
  <c r="U28" i="5"/>
  <c r="T28" i="5"/>
  <c r="S28" i="5"/>
  <c r="L28" i="5"/>
  <c r="K28" i="5"/>
  <c r="J28" i="5"/>
  <c r="I28" i="5"/>
  <c r="H28" i="5"/>
  <c r="G28" i="5"/>
  <c r="F28" i="5"/>
  <c r="E28" i="5"/>
  <c r="D28" i="5"/>
  <c r="C28" i="5"/>
  <c r="B28" i="5"/>
  <c r="AC27" i="5"/>
  <c r="AB27" i="5"/>
  <c r="AA27" i="5"/>
  <c r="Z27" i="5"/>
  <c r="Y27" i="5"/>
  <c r="X27" i="5"/>
  <c r="W27" i="5"/>
  <c r="V27" i="5"/>
  <c r="U27" i="5"/>
  <c r="T27" i="5"/>
  <c r="S27" i="5"/>
  <c r="L27" i="5"/>
  <c r="K27" i="5"/>
  <c r="J27" i="5"/>
  <c r="I27" i="5"/>
  <c r="H27" i="5"/>
  <c r="G27" i="5"/>
  <c r="F27" i="5"/>
  <c r="E27" i="5"/>
  <c r="D27" i="5"/>
  <c r="C27" i="5"/>
  <c r="B27" i="5"/>
  <c r="AC26" i="5"/>
  <c r="AB26" i="5"/>
  <c r="AA26" i="5"/>
  <c r="Z26" i="5"/>
  <c r="Y26" i="5"/>
  <c r="X26" i="5"/>
  <c r="W26" i="5"/>
  <c r="V26" i="5"/>
  <c r="U26" i="5"/>
  <c r="T26" i="5"/>
  <c r="S26" i="5"/>
  <c r="L26" i="5"/>
  <c r="K26" i="5"/>
  <c r="J26" i="5"/>
  <c r="I26" i="5"/>
  <c r="H26" i="5"/>
  <c r="G26" i="5"/>
  <c r="F26" i="5"/>
  <c r="E26" i="5"/>
  <c r="D26" i="5"/>
  <c r="C26" i="5"/>
  <c r="B26" i="5"/>
  <c r="AC25" i="5"/>
  <c r="AB25" i="5"/>
  <c r="AA25" i="5"/>
  <c r="Z25" i="5"/>
  <c r="Y25" i="5"/>
  <c r="X25" i="5"/>
  <c r="W25" i="5"/>
  <c r="V25" i="5"/>
  <c r="U25" i="5"/>
  <c r="T25" i="5"/>
  <c r="S25" i="5"/>
  <c r="L25" i="5"/>
  <c r="K25" i="5"/>
  <c r="J25" i="5"/>
  <c r="I25" i="5"/>
  <c r="H25" i="5"/>
  <c r="G25" i="5"/>
  <c r="F25" i="5"/>
  <c r="E25" i="5"/>
  <c r="D25" i="5"/>
  <c r="C25" i="5"/>
  <c r="B25" i="5"/>
  <c r="AC24" i="5"/>
  <c r="AB24" i="5"/>
  <c r="AA24" i="5"/>
  <c r="Z24" i="5"/>
  <c r="Y24" i="5"/>
  <c r="X24" i="5"/>
  <c r="W24" i="5"/>
  <c r="V24" i="5"/>
  <c r="U24" i="5"/>
  <c r="T24" i="5"/>
  <c r="S24" i="5"/>
  <c r="L24" i="5"/>
  <c r="K24" i="5"/>
  <c r="J24" i="5"/>
  <c r="I24" i="5"/>
  <c r="H24" i="5"/>
  <c r="G24" i="5"/>
  <c r="F24" i="5"/>
  <c r="E24" i="5"/>
  <c r="D24" i="5"/>
  <c r="C24" i="5"/>
  <c r="B24" i="5"/>
  <c r="AC23" i="5"/>
  <c r="AB23" i="5"/>
  <c r="AA23" i="5"/>
  <c r="Z23" i="5"/>
  <c r="Y23" i="5"/>
  <c r="X23" i="5"/>
  <c r="W23" i="5"/>
  <c r="V23" i="5"/>
  <c r="U23" i="5"/>
  <c r="T23" i="5"/>
  <c r="S23" i="5"/>
  <c r="L23" i="5"/>
  <c r="K23" i="5"/>
  <c r="J23" i="5"/>
  <c r="I23" i="5"/>
  <c r="H23" i="5"/>
  <c r="G23" i="5"/>
  <c r="F23" i="5"/>
  <c r="E23" i="5"/>
  <c r="D23" i="5"/>
  <c r="C23" i="5"/>
  <c r="B23" i="5"/>
  <c r="AC22" i="5"/>
  <c r="AB22" i="5"/>
  <c r="AA22" i="5"/>
  <c r="Z22" i="5"/>
  <c r="Y22" i="5"/>
  <c r="X22" i="5"/>
  <c r="W22" i="5"/>
  <c r="V22" i="5"/>
  <c r="U22" i="5"/>
  <c r="T22" i="5"/>
  <c r="S22" i="5"/>
  <c r="L22" i="5"/>
  <c r="K22" i="5"/>
  <c r="J22" i="5"/>
  <c r="I22" i="5"/>
  <c r="H22" i="5"/>
  <c r="G22" i="5"/>
  <c r="F22" i="5"/>
  <c r="E22" i="5"/>
  <c r="D22" i="5"/>
  <c r="C22" i="5"/>
  <c r="B22" i="5"/>
  <c r="AC21" i="5"/>
  <c r="AB21" i="5"/>
  <c r="AA21" i="5"/>
  <c r="Z21" i="5"/>
  <c r="Y21" i="5"/>
  <c r="X21" i="5"/>
  <c r="W21" i="5"/>
  <c r="V21" i="5"/>
  <c r="U21" i="5"/>
  <c r="T21" i="5"/>
  <c r="S21" i="5"/>
  <c r="L21" i="5"/>
  <c r="K21" i="5"/>
  <c r="J21" i="5"/>
  <c r="I21" i="5"/>
  <c r="H21" i="5"/>
  <c r="G21" i="5"/>
  <c r="F21" i="5"/>
  <c r="E21" i="5"/>
  <c r="D21" i="5"/>
  <c r="C21" i="5"/>
  <c r="B21" i="5"/>
  <c r="AC20" i="5"/>
  <c r="AB20" i="5"/>
  <c r="AA20" i="5"/>
  <c r="Z20" i="5"/>
  <c r="Y20" i="5"/>
  <c r="X20" i="5"/>
  <c r="W20" i="5"/>
  <c r="V20" i="5"/>
  <c r="U20" i="5"/>
  <c r="T20" i="5"/>
  <c r="S20" i="5"/>
  <c r="L20" i="5"/>
  <c r="K20" i="5"/>
  <c r="J20" i="5"/>
  <c r="I20" i="5"/>
  <c r="H20" i="5"/>
  <c r="G20" i="5"/>
  <c r="F20" i="5"/>
  <c r="E20" i="5"/>
  <c r="D20" i="5"/>
  <c r="C20" i="5"/>
  <c r="B20" i="5"/>
  <c r="AC18" i="5"/>
  <c r="AB18" i="5"/>
  <c r="AA18" i="5"/>
  <c r="Z18" i="5"/>
  <c r="Y18" i="5"/>
  <c r="X18" i="5"/>
  <c r="W18" i="5"/>
  <c r="V18" i="5"/>
  <c r="U18" i="5"/>
  <c r="T18" i="5"/>
  <c r="S18" i="5"/>
  <c r="L18" i="5"/>
  <c r="K18" i="5"/>
  <c r="J18" i="5"/>
  <c r="I18" i="5"/>
  <c r="H18" i="5"/>
  <c r="G18" i="5"/>
  <c r="F18" i="5"/>
  <c r="E18" i="5"/>
  <c r="D18" i="5"/>
  <c r="C18" i="5"/>
  <c r="B18" i="5"/>
  <c r="AC17" i="5"/>
  <c r="AB17" i="5"/>
  <c r="AA17" i="5"/>
  <c r="Z17" i="5"/>
  <c r="Y17" i="5"/>
  <c r="X17" i="5"/>
  <c r="W17" i="5"/>
  <c r="V17" i="5"/>
  <c r="U17" i="5"/>
  <c r="T17" i="5"/>
  <c r="S17" i="5"/>
  <c r="L17" i="5"/>
  <c r="K17" i="5"/>
  <c r="J17" i="5"/>
  <c r="I17" i="5"/>
  <c r="H17" i="5"/>
  <c r="G17" i="5"/>
  <c r="F17" i="5"/>
  <c r="E17" i="5"/>
  <c r="D17" i="5"/>
  <c r="C17" i="5"/>
  <c r="B17" i="5"/>
  <c r="AC16" i="5"/>
  <c r="AB16" i="5"/>
  <c r="AA16" i="5"/>
  <c r="Z16" i="5"/>
  <c r="Y16" i="5"/>
  <c r="X16" i="5"/>
  <c r="W16" i="5"/>
  <c r="V16" i="5"/>
  <c r="U16" i="5"/>
  <c r="T16" i="5"/>
  <c r="S16" i="5"/>
  <c r="L16" i="5"/>
  <c r="K16" i="5"/>
  <c r="J16" i="5"/>
  <c r="I16" i="5"/>
  <c r="H16" i="5"/>
  <c r="G16" i="5"/>
  <c r="F16" i="5"/>
  <c r="E16" i="5"/>
  <c r="D16" i="5"/>
  <c r="C16" i="5"/>
  <c r="B16" i="5"/>
  <c r="AC14" i="5"/>
  <c r="AB14" i="5"/>
  <c r="AA14" i="5"/>
  <c r="Z14" i="5"/>
  <c r="Y14" i="5"/>
  <c r="X14" i="5"/>
  <c r="W14" i="5"/>
  <c r="V14" i="5"/>
  <c r="U14" i="5"/>
  <c r="T14" i="5"/>
  <c r="S14" i="5"/>
  <c r="L14" i="5"/>
  <c r="K14" i="5"/>
  <c r="J14" i="5"/>
  <c r="I14" i="5"/>
  <c r="H14" i="5"/>
  <c r="G14" i="5"/>
  <c r="F14" i="5"/>
  <c r="E14" i="5"/>
  <c r="D14" i="5"/>
  <c r="C14" i="5"/>
  <c r="B14" i="5"/>
  <c r="AC13" i="5"/>
  <c r="AB13" i="5"/>
  <c r="AA13" i="5"/>
  <c r="Z13" i="5"/>
  <c r="Y13" i="5"/>
  <c r="X13" i="5"/>
  <c r="W13" i="5"/>
  <c r="V13" i="5"/>
  <c r="U13" i="5"/>
  <c r="T13" i="5"/>
  <c r="S13" i="5"/>
  <c r="L13" i="5"/>
  <c r="K13" i="5"/>
  <c r="J13" i="5"/>
  <c r="I13" i="5"/>
  <c r="H13" i="5"/>
  <c r="G13" i="5"/>
  <c r="F13" i="5"/>
  <c r="E13" i="5"/>
  <c r="D13" i="5"/>
  <c r="C13" i="5"/>
  <c r="B13" i="5"/>
  <c r="AC11" i="5"/>
  <c r="AB11" i="5"/>
  <c r="AA11" i="5"/>
  <c r="Z11" i="5"/>
  <c r="Y11" i="5"/>
  <c r="X11" i="5"/>
  <c r="W11" i="5"/>
  <c r="V11" i="5"/>
  <c r="U11" i="5"/>
  <c r="T11" i="5"/>
  <c r="S11" i="5"/>
  <c r="L11" i="5"/>
  <c r="K11" i="5"/>
  <c r="J11" i="5"/>
  <c r="I11" i="5"/>
  <c r="H11" i="5"/>
  <c r="G11" i="5"/>
  <c r="F11" i="5"/>
  <c r="E11" i="5"/>
  <c r="D11" i="5"/>
  <c r="C11" i="5"/>
  <c r="B11" i="5"/>
  <c r="AC10" i="5"/>
  <c r="AB10" i="5"/>
  <c r="AA10" i="5"/>
  <c r="Z10" i="5"/>
  <c r="Y10" i="5"/>
  <c r="X10" i="5"/>
  <c r="W10" i="5"/>
  <c r="V10" i="5"/>
  <c r="U10" i="5"/>
  <c r="T10" i="5"/>
  <c r="S10" i="5"/>
  <c r="L10" i="5"/>
  <c r="K10" i="5"/>
  <c r="J10" i="5"/>
  <c r="I10" i="5"/>
  <c r="H10" i="5"/>
  <c r="G10" i="5"/>
  <c r="F10" i="5"/>
  <c r="E10" i="5"/>
  <c r="D10" i="5"/>
  <c r="C10" i="5"/>
  <c r="B10" i="5"/>
  <c r="AC9" i="5"/>
  <c r="AB9" i="5"/>
  <c r="AA9" i="5"/>
  <c r="Z9" i="5"/>
  <c r="Y9" i="5"/>
  <c r="X9" i="5"/>
  <c r="W9" i="5"/>
  <c r="V9" i="5"/>
  <c r="U9" i="5"/>
  <c r="T9" i="5"/>
  <c r="S9" i="5"/>
  <c r="L9" i="5"/>
  <c r="K9" i="5"/>
  <c r="J9" i="5"/>
  <c r="I9" i="5"/>
  <c r="H9" i="5"/>
  <c r="G9" i="5"/>
  <c r="F9" i="5"/>
  <c r="E9" i="5"/>
  <c r="D9" i="5"/>
  <c r="C9" i="5"/>
  <c r="B9" i="5"/>
  <c r="AC8" i="5"/>
  <c r="AB8" i="5"/>
  <c r="AA8" i="5"/>
  <c r="Z8" i="5"/>
  <c r="Y8" i="5"/>
  <c r="X8" i="5"/>
  <c r="W8" i="5"/>
  <c r="V8" i="5"/>
  <c r="U8" i="5"/>
  <c r="T8" i="5"/>
  <c r="S8" i="5"/>
  <c r="L8" i="5"/>
  <c r="K8" i="5"/>
  <c r="J8" i="5"/>
  <c r="I8" i="5"/>
  <c r="H8" i="5"/>
  <c r="G8" i="5"/>
  <c r="F8" i="5"/>
  <c r="E8" i="5"/>
  <c r="D8" i="5"/>
  <c r="C8" i="5"/>
  <c r="B8" i="5"/>
  <c r="AC7" i="5"/>
  <c r="AB7" i="5"/>
  <c r="AA7" i="5"/>
  <c r="Z7" i="5"/>
  <c r="Y7" i="5"/>
  <c r="X7" i="5"/>
  <c r="W7" i="5"/>
  <c r="V7" i="5"/>
  <c r="U7" i="5"/>
  <c r="T7" i="5"/>
  <c r="S7" i="5"/>
  <c r="L7" i="5"/>
  <c r="K7" i="5"/>
  <c r="J7" i="5"/>
  <c r="I7" i="5"/>
  <c r="H7" i="5"/>
  <c r="G7" i="5"/>
  <c r="F7" i="5"/>
  <c r="E7" i="5"/>
  <c r="D7" i="5"/>
  <c r="C7" i="5"/>
  <c r="B7" i="5"/>
  <c r="AC6" i="5"/>
  <c r="AB6" i="5"/>
  <c r="AA6" i="5"/>
  <c r="Z6" i="5"/>
  <c r="Y6" i="5"/>
  <c r="X6" i="5"/>
  <c r="W6" i="5"/>
  <c r="V6" i="5"/>
  <c r="U6" i="5"/>
  <c r="T6" i="5"/>
  <c r="S6" i="5"/>
  <c r="L6" i="5"/>
  <c r="K6" i="5"/>
  <c r="J6" i="5"/>
  <c r="I6" i="5"/>
  <c r="H6" i="5"/>
  <c r="G6" i="5"/>
  <c r="F6" i="5"/>
  <c r="E6" i="5"/>
  <c r="D6" i="5"/>
  <c r="C6" i="5"/>
  <c r="B6" i="5"/>
  <c r="AC5" i="5"/>
  <c r="AB5" i="5"/>
  <c r="AA5" i="5"/>
  <c r="Z5" i="5"/>
  <c r="Y5" i="5"/>
  <c r="X5" i="5"/>
  <c r="W5" i="5"/>
  <c r="V5" i="5"/>
  <c r="U5" i="5"/>
  <c r="T5" i="5"/>
  <c r="S5" i="5"/>
  <c r="L5" i="5"/>
  <c r="K5" i="5"/>
  <c r="J5" i="5"/>
  <c r="I5" i="5"/>
  <c r="H5" i="5"/>
  <c r="G5" i="5"/>
  <c r="F5" i="5"/>
  <c r="E5" i="5"/>
  <c r="D5" i="5"/>
  <c r="C5" i="5"/>
  <c r="B5" i="5"/>
  <c r="AC4" i="5"/>
  <c r="AB4" i="5"/>
  <c r="AA4" i="5"/>
  <c r="Z4" i="5"/>
  <c r="Y4" i="5"/>
  <c r="X4" i="5"/>
  <c r="W4" i="5"/>
  <c r="V4" i="5"/>
  <c r="U4" i="5"/>
  <c r="T4" i="5"/>
  <c r="S4" i="5"/>
  <c r="L4" i="5"/>
  <c r="K4" i="5"/>
  <c r="J4" i="5"/>
  <c r="I4" i="5"/>
  <c r="H4" i="5"/>
  <c r="G4" i="5"/>
  <c r="F4" i="5"/>
  <c r="E4" i="5"/>
  <c r="D4" i="5"/>
  <c r="C4" i="5"/>
  <c r="B4" i="5"/>
  <c r="AC3" i="5"/>
  <c r="AB3" i="5"/>
  <c r="AA3" i="5"/>
  <c r="Z3" i="5"/>
  <c r="Y3" i="5"/>
  <c r="X3" i="5"/>
  <c r="W3" i="5"/>
  <c r="V3" i="5"/>
  <c r="U3" i="5"/>
  <c r="T3" i="5"/>
  <c r="S3" i="5"/>
  <c r="L3" i="5"/>
  <c r="K3" i="5"/>
  <c r="J3" i="5"/>
  <c r="I3" i="5"/>
  <c r="H3" i="5"/>
  <c r="G3" i="5"/>
  <c r="F3" i="5"/>
  <c r="E3" i="5"/>
  <c r="D3" i="5"/>
  <c r="C3" i="5"/>
  <c r="B3" i="5"/>
  <c r="A1" i="4"/>
  <c r="A1" i="3"/>
  <c r="C6" i="1"/>
  <c r="E8" i="2"/>
  <c r="P74" i="5" l="1"/>
  <c r="P113" i="5"/>
  <c r="K123" i="5"/>
  <c r="M119" i="5"/>
  <c r="P103" i="5"/>
  <c r="AD10" i="5"/>
  <c r="AD120" i="5"/>
  <c r="F122" i="5"/>
  <c r="M35" i="5"/>
  <c r="M38" i="5"/>
  <c r="O50" i="5"/>
  <c r="P58" i="5"/>
  <c r="M66" i="5"/>
  <c r="P68" i="5"/>
  <c r="N71" i="5"/>
  <c r="N73" i="5"/>
  <c r="N77" i="5"/>
  <c r="N85" i="5"/>
  <c r="M88" i="5"/>
  <c r="N93" i="5"/>
  <c r="P97" i="5"/>
  <c r="O99" i="5"/>
  <c r="P100" i="5"/>
  <c r="P102" i="5"/>
  <c r="O103" i="5"/>
  <c r="O105" i="5"/>
  <c r="P106" i="5"/>
  <c r="N109" i="5"/>
  <c r="N110" i="5"/>
  <c r="O112" i="5"/>
  <c r="N113" i="5"/>
  <c r="P115" i="5"/>
  <c r="O116" i="5"/>
  <c r="P117" i="5"/>
  <c r="O118" i="5"/>
  <c r="P119" i="5"/>
  <c r="M60" i="5"/>
  <c r="AD7" i="5"/>
  <c r="AD28" i="5"/>
  <c r="AD37" i="5"/>
  <c r="AD56" i="5"/>
  <c r="AD85" i="5"/>
  <c r="AD100" i="5"/>
  <c r="AD70" i="5"/>
  <c r="AD106" i="5"/>
  <c r="N106" i="5"/>
  <c r="N116" i="5"/>
  <c r="J122" i="5"/>
  <c r="N119" i="5"/>
  <c r="N100" i="5"/>
  <c r="O110" i="5"/>
  <c r="M117" i="5"/>
  <c r="P109" i="5"/>
  <c r="N102" i="5"/>
  <c r="M113" i="5"/>
  <c r="N117" i="5"/>
  <c r="L122" i="5"/>
  <c r="M115" i="5"/>
  <c r="AD22" i="5"/>
  <c r="O49" i="5"/>
  <c r="N54" i="5"/>
  <c r="M63" i="5"/>
  <c r="N68" i="5"/>
  <c r="O76" i="5"/>
  <c r="O80" i="5"/>
  <c r="O95" i="5"/>
  <c r="AD91" i="5"/>
  <c r="N115" i="5"/>
  <c r="M99" i="5"/>
  <c r="M105" i="5"/>
  <c r="N13" i="5"/>
  <c r="N64" i="5"/>
  <c r="M73" i="5"/>
  <c r="M81" i="5"/>
  <c r="O84" i="5"/>
  <c r="O88" i="5"/>
  <c r="P94" i="5"/>
  <c r="O97" i="5"/>
  <c r="N99" i="5"/>
  <c r="P101" i="5"/>
  <c r="N105" i="5"/>
  <c r="P112" i="5"/>
  <c r="O114" i="5"/>
  <c r="O120" i="5"/>
  <c r="N38" i="5"/>
  <c r="M50" i="5"/>
  <c r="O61" i="5"/>
  <c r="P66" i="5"/>
  <c r="M75" i="5"/>
  <c r="M79" i="5"/>
  <c r="O10" i="5"/>
  <c r="P43" i="5"/>
  <c r="P55" i="5"/>
  <c r="N8" i="5"/>
  <c r="P57" i="5"/>
  <c r="J123" i="5"/>
  <c r="N118" i="5"/>
  <c r="O18" i="5"/>
  <c r="M69" i="5"/>
  <c r="M97" i="5"/>
  <c r="M16" i="5"/>
  <c r="P48" i="5"/>
  <c r="P53" i="5"/>
  <c r="O59" i="5"/>
  <c r="M71" i="5"/>
  <c r="M103" i="5"/>
  <c r="O8" i="5"/>
  <c r="M18" i="5"/>
  <c r="AD5" i="5"/>
  <c r="P11" i="5"/>
  <c r="AD17" i="5"/>
  <c r="AD20" i="5"/>
  <c r="AD32" i="5"/>
  <c r="O47" i="5"/>
  <c r="N49" i="5"/>
  <c r="P54" i="5"/>
  <c r="N58" i="5"/>
  <c r="N60" i="5"/>
  <c r="M65" i="5"/>
  <c r="O68" i="5"/>
  <c r="O70" i="5"/>
  <c r="N74" i="5"/>
  <c r="AD74" i="5"/>
  <c r="M76" i="5"/>
  <c r="N78" i="5"/>
  <c r="O85" i="5"/>
  <c r="N87" i="5"/>
  <c r="N91" i="5"/>
  <c r="N98" i="5"/>
  <c r="O102" i="5"/>
  <c r="N104" i="5"/>
  <c r="O109" i="5"/>
  <c r="O115" i="5"/>
  <c r="N9" i="5"/>
  <c r="N14" i="5"/>
  <c r="O20" i="5"/>
  <c r="AD26" i="5"/>
  <c r="O44" i="5"/>
  <c r="AD47" i="5"/>
  <c r="N52" i="5"/>
  <c r="P56" i="5"/>
  <c r="P63" i="5"/>
  <c r="O53" i="5"/>
  <c r="P59" i="5"/>
  <c r="N18" i="5"/>
  <c r="O54" i="5"/>
  <c r="P70" i="5"/>
  <c r="N76" i="5"/>
  <c r="P18" i="5"/>
  <c r="M56" i="5"/>
  <c r="P76" i="5"/>
  <c r="O66" i="5"/>
  <c r="N79" i="5"/>
  <c r="AD6" i="5"/>
  <c r="AD25" i="5"/>
  <c r="AD43" i="5"/>
  <c r="AD64" i="5"/>
  <c r="AD71" i="5"/>
  <c r="AD73" i="5"/>
  <c r="AD75" i="5"/>
  <c r="AD77" i="5"/>
  <c r="AD79" i="5"/>
  <c r="AD81" i="5"/>
  <c r="AD84" i="5"/>
  <c r="AD86" i="5"/>
  <c r="AD88" i="5"/>
  <c r="AD90" i="5"/>
  <c r="AD92" i="5"/>
  <c r="AD94" i="5"/>
  <c r="AD110" i="5"/>
  <c r="AD112" i="5"/>
  <c r="AD114" i="5"/>
  <c r="AD116" i="5"/>
  <c r="AD118" i="5"/>
  <c r="AD27" i="5"/>
  <c r="AD36" i="5"/>
  <c r="AD59" i="5"/>
  <c r="AD40" i="5"/>
  <c r="AD13" i="5"/>
  <c r="AD21" i="5"/>
  <c r="AD34" i="5"/>
  <c r="AD38" i="5"/>
  <c r="AD53" i="5"/>
  <c r="AD55" i="5"/>
  <c r="AD61" i="5"/>
  <c r="AD9" i="5"/>
  <c r="AD24" i="5"/>
  <c r="AD41" i="5"/>
  <c r="AD49" i="5"/>
  <c r="AD52" i="5"/>
  <c r="AD58" i="5"/>
  <c r="AD72" i="5"/>
  <c r="AD3" i="5"/>
  <c r="O4" i="5"/>
  <c r="AD4" i="5"/>
  <c r="P5" i="5"/>
  <c r="H123" i="5"/>
  <c r="J124" i="5"/>
  <c r="K122" i="5"/>
  <c r="AD8" i="5"/>
  <c r="O11" i="5"/>
  <c r="AD11" i="5"/>
  <c r="AD14" i="5"/>
  <c r="N20" i="5"/>
  <c r="P21" i="5"/>
  <c r="M22" i="5"/>
  <c r="P23" i="5"/>
  <c r="AD23" i="5"/>
  <c r="N24" i="5"/>
  <c r="O25" i="5"/>
  <c r="P25" i="5"/>
  <c r="P26" i="5"/>
  <c r="M28" i="5"/>
  <c r="M29" i="5"/>
  <c r="AD29" i="5"/>
  <c r="N30" i="5"/>
  <c r="O30" i="5"/>
  <c r="AD30" i="5"/>
  <c r="O31" i="5"/>
  <c r="AD31" i="5"/>
  <c r="P32" i="5"/>
  <c r="AD35" i="5"/>
  <c r="P36" i="5"/>
  <c r="N39" i="5"/>
  <c r="AD39" i="5"/>
  <c r="O40" i="5"/>
  <c r="M41" i="5"/>
  <c r="N46" i="5"/>
  <c r="N50" i="5"/>
  <c r="AD50" i="5"/>
  <c r="M54" i="5"/>
  <c r="AD54" i="5"/>
  <c r="AD57" i="5"/>
  <c r="P60" i="5"/>
  <c r="AD60" i="5"/>
  <c r="M64" i="5"/>
  <c r="P65" i="5"/>
  <c r="AD66" i="5"/>
  <c r="AD68" i="5"/>
  <c r="AD69" i="5"/>
  <c r="P72" i="5"/>
  <c r="AD83" i="5"/>
  <c r="P84" i="5"/>
  <c r="M84" i="5"/>
  <c r="O87" i="5"/>
  <c r="AD87" i="5"/>
  <c r="O89" i="5"/>
  <c r="AD89" i="5"/>
  <c r="P90" i="5"/>
  <c r="O90" i="5"/>
  <c r="O93" i="5"/>
  <c r="AD93" i="5"/>
  <c r="AD95" i="5"/>
  <c r="M98" i="5"/>
  <c r="AD98" i="5"/>
  <c r="M102" i="5"/>
  <c r="AD102" i="5"/>
  <c r="N103" i="5"/>
  <c r="AD103" i="5"/>
  <c r="AD104" i="5"/>
  <c r="P105" i="5"/>
  <c r="M109" i="5"/>
  <c r="AD109" i="5"/>
  <c r="N112" i="5"/>
  <c r="O113" i="5"/>
  <c r="AD113" i="5"/>
  <c r="N114" i="5"/>
  <c r="AD115" i="5"/>
  <c r="P116" i="5"/>
  <c r="AD117" i="5"/>
  <c r="O119" i="5"/>
  <c r="AD119" i="5"/>
  <c r="M7" i="5"/>
  <c r="O5" i="5"/>
  <c r="N4" i="5"/>
  <c r="G124" i="5"/>
  <c r="G123" i="5"/>
  <c r="O3" i="5"/>
  <c r="P3" i="5"/>
  <c r="P118" i="5"/>
  <c r="N111" i="5"/>
  <c r="M107" i="5"/>
  <c r="P86" i="5"/>
  <c r="O72" i="5"/>
  <c r="M72" i="5"/>
  <c r="O58" i="5"/>
  <c r="M46" i="5"/>
  <c r="P46" i="5"/>
  <c r="M11" i="5"/>
  <c r="N6" i="5"/>
  <c r="P39" i="5"/>
  <c r="O32" i="5"/>
  <c r="N34" i="5"/>
  <c r="N21" i="5"/>
  <c r="M24" i="5"/>
  <c r="O24" i="5"/>
  <c r="M30" i="5"/>
  <c r="M92" i="5"/>
  <c r="N95" i="5"/>
  <c r="P35" i="5"/>
  <c r="M90" i="5"/>
  <c r="P92" i="5"/>
  <c r="N86" i="5"/>
  <c r="N89" i="5"/>
  <c r="N92" i="5"/>
  <c r="O83" i="5"/>
  <c r="N83" i="5"/>
  <c r="N40" i="5"/>
  <c r="M39" i="5"/>
  <c r="O38" i="5"/>
  <c r="P41" i="5"/>
  <c r="P37" i="5"/>
  <c r="F123" i="5"/>
  <c r="F124" i="5"/>
  <c r="P27" i="5"/>
  <c r="P22" i="5"/>
  <c r="O28" i="5"/>
  <c r="N31" i="5"/>
  <c r="M25" i="5"/>
  <c r="O29" i="5"/>
  <c r="O23" i="5"/>
  <c r="N23" i="5"/>
  <c r="O26" i="5"/>
  <c r="N36" i="5"/>
  <c r="P120" i="5"/>
  <c r="N120" i="5"/>
  <c r="O117" i="5"/>
  <c r="P114" i="5"/>
  <c r="P111" i="5"/>
  <c r="O111" i="5"/>
  <c r="P107" i="5"/>
  <c r="N107" i="5"/>
  <c r="O106" i="5"/>
  <c r="M104" i="5"/>
  <c r="O104" i="5"/>
  <c r="M101" i="5"/>
  <c r="M100" i="5"/>
  <c r="N81" i="5"/>
  <c r="P78" i="5"/>
  <c r="N75" i="5"/>
  <c r="M68" i="5"/>
  <c r="O57" i="5"/>
  <c r="M55" i="5"/>
  <c r="P61" i="5"/>
  <c r="M52" i="5"/>
  <c r="P52" i="5"/>
  <c r="O48" i="5"/>
  <c r="O46" i="5"/>
  <c r="P44" i="5"/>
  <c r="O43" i="5"/>
  <c r="N43" i="5"/>
  <c r="M17" i="5"/>
  <c r="P17" i="5"/>
  <c r="N17" i="5"/>
  <c r="M14" i="5"/>
  <c r="M13" i="5"/>
  <c r="P13" i="5"/>
  <c r="O13" i="5"/>
  <c r="O9" i="5"/>
  <c r="P9" i="5"/>
  <c r="O6" i="5"/>
  <c r="N3" i="5"/>
  <c r="N28" i="5"/>
  <c r="M94" i="5"/>
  <c r="O94" i="5"/>
  <c r="O91" i="5"/>
  <c r="P88" i="5"/>
  <c r="M86" i="5"/>
  <c r="O35" i="5"/>
  <c r="P40" i="5"/>
  <c r="M34" i="5"/>
  <c r="AD44" i="5"/>
  <c r="AD48" i="5"/>
  <c r="AD65" i="5"/>
  <c r="AD78" i="5"/>
  <c r="AD101" i="5"/>
  <c r="AD107" i="5"/>
  <c r="P10" i="5"/>
  <c r="M10" i="5"/>
  <c r="N7" i="5"/>
  <c r="P14" i="5"/>
  <c r="M5" i="5"/>
  <c r="O17" i="5"/>
  <c r="P29" i="5"/>
  <c r="M37" i="5"/>
  <c r="O64" i="5"/>
  <c r="AD111" i="5"/>
  <c r="H124" i="5"/>
  <c r="M125" i="5"/>
  <c r="N22" i="5"/>
  <c r="M48" i="5"/>
  <c r="N56" i="5"/>
  <c r="P7" i="5"/>
  <c r="O22" i="5"/>
  <c r="O27" i="5"/>
  <c r="P34" i="5"/>
  <c r="P64" i="5"/>
  <c r="N70" i="5"/>
  <c r="O78" i="5"/>
  <c r="P99" i="5"/>
  <c r="K124" i="5"/>
  <c r="D124" i="5"/>
  <c r="H122" i="5"/>
  <c r="O7" i="5"/>
  <c r="N27" i="5"/>
  <c r="O34" i="5"/>
  <c r="P50" i="5"/>
  <c r="N5" i="5"/>
  <c r="M20" i="5"/>
  <c r="M32" i="5"/>
  <c r="O37" i="5"/>
  <c r="N48" i="5"/>
  <c r="O56" i="5"/>
  <c r="M3" i="5"/>
  <c r="N10" i="5"/>
  <c r="N25" i="5"/>
  <c r="N32" i="5"/>
  <c r="M40" i="5"/>
  <c r="M43" i="5"/>
  <c r="M106" i="5"/>
  <c r="E122" i="5"/>
  <c r="E123" i="5"/>
  <c r="P6" i="5"/>
  <c r="M6" i="5"/>
  <c r="P24" i="5"/>
  <c r="P30" i="5"/>
  <c r="AD16" i="5"/>
  <c r="M21" i="5"/>
  <c r="M27" i="5"/>
  <c r="N37" i="5"/>
  <c r="N55" i="5"/>
  <c r="O16" i="5"/>
  <c r="P20" i="5"/>
  <c r="N57" i="5"/>
  <c r="M57" i="5"/>
  <c r="N61" i="5"/>
  <c r="M61" i="5"/>
  <c r="O65" i="5"/>
  <c r="N65" i="5"/>
  <c r="P69" i="5"/>
  <c r="O69" i="5"/>
  <c r="P71" i="5"/>
  <c r="O71" i="5"/>
  <c r="M74" i="5"/>
  <c r="P75" i="5"/>
  <c r="O75" i="5"/>
  <c r="P77" i="5"/>
  <c r="O77" i="5"/>
  <c r="M78" i="5"/>
  <c r="M80" i="5"/>
  <c r="AD80" i="5"/>
  <c r="P81" i="5"/>
  <c r="O81" i="5"/>
  <c r="N84" i="5"/>
  <c r="P85" i="5"/>
  <c r="M85" i="5"/>
  <c r="P87" i="5"/>
  <c r="M87" i="5"/>
  <c r="N88" i="5"/>
  <c r="N90" i="5"/>
  <c r="P91" i="5"/>
  <c r="M91" i="5"/>
  <c r="P93" i="5"/>
  <c r="M93" i="5"/>
  <c r="N94" i="5"/>
  <c r="N97" i="5"/>
  <c r="AD97" i="5"/>
  <c r="O98" i="5"/>
  <c r="O100" i="5"/>
  <c r="N101" i="5"/>
  <c r="P110" i="5"/>
  <c r="M110" i="5"/>
  <c r="I123" i="5"/>
  <c r="I124" i="5"/>
  <c r="P8" i="5"/>
  <c r="M8" i="5"/>
  <c r="M23" i="5"/>
  <c r="N11" i="5"/>
  <c r="O21" i="5"/>
  <c r="O41" i="5"/>
  <c r="O52" i="5"/>
  <c r="O60" i="5"/>
  <c r="G122" i="5"/>
  <c r="AD63" i="5"/>
  <c r="AD76" i="5"/>
  <c r="AD99" i="5"/>
  <c r="AD105" i="5"/>
  <c r="P47" i="5"/>
  <c r="M47" i="5"/>
  <c r="N16" i="5"/>
  <c r="M26" i="5"/>
  <c r="M44" i="5"/>
  <c r="D123" i="5"/>
  <c r="AD18" i="5"/>
  <c r="AD46" i="5"/>
  <c r="M9" i="5"/>
  <c r="P16" i="5"/>
  <c r="N26" i="5"/>
  <c r="M36" i="5"/>
  <c r="N44" i="5"/>
  <c r="N47" i="5"/>
  <c r="O55" i="5"/>
  <c r="M58" i="5"/>
  <c r="N66" i="5"/>
  <c r="O74" i="5"/>
  <c r="M77" i="5"/>
  <c r="N80" i="5"/>
  <c r="O86" i="5"/>
  <c r="O92" i="5"/>
  <c r="P98" i="5"/>
  <c r="O101" i="5"/>
  <c r="P104" i="5"/>
  <c r="O107" i="5"/>
  <c r="I122" i="5"/>
  <c r="E124" i="5"/>
  <c r="L123" i="5"/>
  <c r="L124" i="5"/>
  <c r="P4" i="5"/>
  <c r="M4" i="5"/>
  <c r="D122" i="5"/>
  <c r="P28" i="5"/>
  <c r="M31" i="5"/>
  <c r="N35" i="5"/>
  <c r="P38" i="5"/>
  <c r="N41" i="5"/>
  <c r="P49" i="5"/>
  <c r="M49" i="5"/>
  <c r="N53" i="5"/>
  <c r="M53" i="5"/>
  <c r="N59" i="5"/>
  <c r="M59" i="5"/>
  <c r="O63" i="5"/>
  <c r="N63" i="5"/>
  <c r="M70" i="5"/>
  <c r="P73" i="5"/>
  <c r="O73" i="5"/>
  <c r="P79" i="5"/>
  <c r="O79" i="5"/>
  <c r="P83" i="5"/>
  <c r="M83" i="5"/>
  <c r="P89" i="5"/>
  <c r="M89" i="5"/>
  <c r="P95" i="5"/>
  <c r="M95" i="5"/>
  <c r="O14" i="5"/>
  <c r="N29" i="5"/>
  <c r="P31" i="5"/>
  <c r="O36" i="5"/>
  <c r="O39" i="5"/>
  <c r="N69" i="5"/>
  <c r="N72" i="5"/>
  <c r="P80" i="5"/>
  <c r="M111" i="5"/>
  <c r="M112" i="5"/>
  <c r="M114" i="5"/>
  <c r="M116" i="5"/>
  <c r="M118" i="5"/>
  <c r="M120" i="5"/>
  <c r="L125" i="5" l="1"/>
  <c r="Q44" i="5"/>
  <c r="K125" i="5"/>
  <c r="F125" i="5"/>
  <c r="J125" i="5"/>
  <c r="H125" i="5"/>
  <c r="Q38" i="5"/>
  <c r="Q76" i="5"/>
  <c r="Q103" i="5"/>
  <c r="Q64" i="5"/>
  <c r="Q75" i="5"/>
  <c r="Q46" i="5"/>
  <c r="Q4" i="5"/>
  <c r="Q60" i="5"/>
  <c r="Q102" i="5"/>
  <c r="Q17" i="5"/>
  <c r="Q54" i="5"/>
  <c r="Q113" i="5"/>
  <c r="Q71" i="5"/>
  <c r="Q73" i="5"/>
  <c r="Q58" i="5"/>
  <c r="Q78" i="5"/>
  <c r="N15" i="5"/>
  <c r="D7" i="4" s="1"/>
  <c r="Q24" i="5"/>
  <c r="Q14" i="5"/>
  <c r="Q65" i="5"/>
  <c r="Q77" i="5"/>
  <c r="Q99" i="5"/>
  <c r="Q13" i="5"/>
  <c r="Q68" i="5"/>
  <c r="Q91" i="5"/>
  <c r="Q118" i="5"/>
  <c r="Q119" i="5"/>
  <c r="Q8" i="5"/>
  <c r="Q66" i="5"/>
  <c r="Q115" i="5"/>
  <c r="Q117" i="5"/>
  <c r="Q9" i="5"/>
  <c r="Q109" i="5"/>
  <c r="Q52" i="5"/>
  <c r="Q120" i="5"/>
  <c r="Q106" i="5"/>
  <c r="AD15" i="5"/>
  <c r="D9" i="4" s="1"/>
  <c r="Q104" i="5"/>
  <c r="M67" i="5"/>
  <c r="K6" i="4" s="1"/>
  <c r="Q49" i="5"/>
  <c r="Q105" i="5"/>
  <c r="Q116" i="5"/>
  <c r="Q69" i="5"/>
  <c r="Q79" i="5"/>
  <c r="Q100" i="5"/>
  <c r="M19" i="5"/>
  <c r="E6" i="4" s="1"/>
  <c r="Q18" i="5"/>
  <c r="P45" i="5"/>
  <c r="H10" i="4" s="1"/>
  <c r="Q95" i="5"/>
  <c r="Q98" i="5"/>
  <c r="AD67" i="5"/>
  <c r="K9" i="4" s="1"/>
  <c r="AD45" i="5"/>
  <c r="H9" i="4" s="1"/>
  <c r="Q74" i="5"/>
  <c r="O45" i="5"/>
  <c r="H8" i="4" s="1"/>
  <c r="Q39" i="5"/>
  <c r="AD42" i="5"/>
  <c r="G9" i="4" s="1"/>
  <c r="Q56" i="5"/>
  <c r="AD96" i="5"/>
  <c r="M9" i="4" s="1"/>
  <c r="Q72" i="5"/>
  <c r="Q21" i="5"/>
  <c r="Q112" i="5"/>
  <c r="AD51" i="5"/>
  <c r="I9" i="4" s="1"/>
  <c r="Q92" i="5"/>
  <c r="AD62" i="5"/>
  <c r="J9" i="4" s="1"/>
  <c r="Q50" i="5"/>
  <c r="N121" i="5"/>
  <c r="O7" i="4" s="1"/>
  <c r="Q107" i="5"/>
  <c r="Q11" i="5"/>
  <c r="Q111" i="5"/>
  <c r="Q84" i="5"/>
  <c r="AD121" i="5"/>
  <c r="O9" i="4" s="1"/>
  <c r="AD82" i="5"/>
  <c r="L9" i="4" s="1"/>
  <c r="AD19" i="5"/>
  <c r="E9" i="4" s="1"/>
  <c r="AD33" i="5"/>
  <c r="F9" i="4" s="1"/>
  <c r="AD12" i="5"/>
  <c r="C9" i="4" s="1"/>
  <c r="G125" i="5"/>
  <c r="Q114" i="5"/>
  <c r="Q101" i="5"/>
  <c r="Q90" i="5"/>
  <c r="Q81" i="5"/>
  <c r="Q55" i="5"/>
  <c r="Q47" i="5"/>
  <c r="O51" i="5"/>
  <c r="I8" i="4" s="1"/>
  <c r="P19" i="5"/>
  <c r="E10" i="4" s="1"/>
  <c r="E13" i="4" s="1"/>
  <c r="Q3" i="5"/>
  <c r="Q41" i="5"/>
  <c r="Q35" i="5"/>
  <c r="Q30" i="5"/>
  <c r="Q86" i="5"/>
  <c r="Q87" i="5"/>
  <c r="Q94" i="5"/>
  <c r="Q89" i="5"/>
  <c r="Q28" i="5"/>
  <c r="Q22" i="5"/>
  <c r="Q29" i="5"/>
  <c r="Q25" i="5"/>
  <c r="Q23" i="5"/>
  <c r="Q40" i="5"/>
  <c r="Q36" i="5"/>
  <c r="Q31" i="5"/>
  <c r="O121" i="5"/>
  <c r="O8" i="4" s="1"/>
  <c r="P121" i="5"/>
  <c r="O10" i="4" s="1"/>
  <c r="O13" i="4" s="1"/>
  <c r="M121" i="5"/>
  <c r="O6" i="4" s="1"/>
  <c r="O108" i="5"/>
  <c r="N8" i="4" s="1"/>
  <c r="O82" i="5"/>
  <c r="L8" i="4" s="1"/>
  <c r="P82" i="5"/>
  <c r="L10" i="4" s="1"/>
  <c r="L13" i="4" s="1"/>
  <c r="M82" i="5"/>
  <c r="L6" i="4" s="1"/>
  <c r="Q59" i="5"/>
  <c r="P62" i="5"/>
  <c r="J10" i="4" s="1"/>
  <c r="J13" i="4" s="1"/>
  <c r="N62" i="5"/>
  <c r="J7" i="4" s="1"/>
  <c r="M62" i="5"/>
  <c r="J6" i="4" s="1"/>
  <c r="P51" i="5"/>
  <c r="I10" i="4" s="1"/>
  <c r="I13" i="4" s="1"/>
  <c r="Q48" i="5"/>
  <c r="M51" i="5"/>
  <c r="I6" i="4" s="1"/>
  <c r="O19" i="5"/>
  <c r="E8" i="4" s="1"/>
  <c r="M15" i="5"/>
  <c r="D6" i="4" s="1"/>
  <c r="O15" i="5"/>
  <c r="D8" i="4" s="1"/>
  <c r="P15" i="5"/>
  <c r="D10" i="4" s="1"/>
  <c r="D13" i="4" s="1"/>
  <c r="Q10" i="5"/>
  <c r="O12" i="5"/>
  <c r="C8" i="4" s="1"/>
  <c r="P12" i="5"/>
  <c r="C10" i="4" s="1"/>
  <c r="C13" i="4" s="1"/>
  <c r="Q6" i="5"/>
  <c r="Q5" i="5"/>
  <c r="O33" i="5"/>
  <c r="F8" i="4" s="1"/>
  <c r="O96" i="5"/>
  <c r="M8" i="4" s="1"/>
  <c r="Q93" i="5"/>
  <c r="Q88" i="5"/>
  <c r="Q85" i="5"/>
  <c r="Q37" i="5"/>
  <c r="M42" i="5"/>
  <c r="G6" i="4" s="1"/>
  <c r="P42" i="5"/>
  <c r="G10" i="4" s="1"/>
  <c r="G13" i="4" s="1"/>
  <c r="M96" i="5"/>
  <c r="M6" i="4" s="1"/>
  <c r="I125" i="5"/>
  <c r="Q16" i="5"/>
  <c r="N19" i="5"/>
  <c r="E7" i="4" s="1"/>
  <c r="O62" i="5"/>
  <c r="J8" i="4" s="1"/>
  <c r="M12" i="5"/>
  <c r="C6" i="4" s="1"/>
  <c r="Q34" i="5"/>
  <c r="Q70" i="5"/>
  <c r="Q61" i="5"/>
  <c r="Q57" i="5"/>
  <c r="E125" i="5"/>
  <c r="N12" i="5"/>
  <c r="C7" i="4" s="1"/>
  <c r="O67" i="5"/>
  <c r="K8" i="4" s="1"/>
  <c r="M33" i="5"/>
  <c r="F6" i="4" s="1"/>
  <c r="Q83" i="5"/>
  <c r="N45" i="5"/>
  <c r="H7" i="4" s="1"/>
  <c r="N67" i="5"/>
  <c r="K7" i="4" s="1"/>
  <c r="Q63" i="5"/>
  <c r="D125" i="5"/>
  <c r="AD108" i="5"/>
  <c r="N9" i="4" s="1"/>
  <c r="P33" i="5"/>
  <c r="F10" i="4" s="1"/>
  <c r="F13" i="4" s="1"/>
  <c r="N96" i="5"/>
  <c r="M7" i="4" s="1"/>
  <c r="N33" i="5"/>
  <c r="F7" i="4" s="1"/>
  <c r="N51" i="5"/>
  <c r="I7" i="4" s="1"/>
  <c r="P108" i="5"/>
  <c r="N10" i="4" s="1"/>
  <c r="N13" i="4" s="1"/>
  <c r="Q26" i="5"/>
  <c r="Q80" i="5"/>
  <c r="Q97" i="5"/>
  <c r="N108" i="5"/>
  <c r="N7" i="4" s="1"/>
  <c r="Q43" i="5"/>
  <c r="M45" i="5"/>
  <c r="H6" i="4" s="1"/>
  <c r="P67" i="5"/>
  <c r="K10" i="4" s="1"/>
  <c r="K13" i="4" s="1"/>
  <c r="N42" i="5"/>
  <c r="G7" i="4" s="1"/>
  <c r="Q53" i="5"/>
  <c r="Q32" i="5"/>
  <c r="O42" i="5"/>
  <c r="G8" i="4" s="1"/>
  <c r="Q7" i="5"/>
  <c r="M108" i="5"/>
  <c r="N6" i="4" s="1"/>
  <c r="Q110" i="5"/>
  <c r="P96" i="5"/>
  <c r="M10" i="4" s="1"/>
  <c r="M13" i="4" s="1"/>
  <c r="Q27" i="5"/>
  <c r="N82" i="5"/>
  <c r="L7" i="4" s="1"/>
  <c r="Q20" i="5"/>
  <c r="H13" i="4" l="1"/>
  <c r="Q10" i="4"/>
  <c r="Q9" i="4"/>
  <c r="H11" i="4"/>
  <c r="H12" i="4" s="1"/>
  <c r="N11" i="4"/>
  <c r="N12" i="4" s="1"/>
  <c r="E11" i="4"/>
  <c r="E12" i="4" s="1"/>
  <c r="O11" i="4"/>
  <c r="O12" i="4" s="1"/>
  <c r="F11" i="4"/>
  <c r="F12" i="4" s="1"/>
  <c r="G11" i="4"/>
  <c r="G12" i="4" s="1"/>
  <c r="K11" i="4"/>
  <c r="K12" i="4" s="1"/>
  <c r="M11" i="4"/>
  <c r="M12" i="4" s="1"/>
  <c r="L11" i="4"/>
  <c r="L12" i="4" s="1"/>
  <c r="I11" i="4"/>
  <c r="I12" i="4" s="1"/>
  <c r="J11" i="4"/>
  <c r="J12" i="4" s="1"/>
  <c r="H19" i="4"/>
  <c r="D11" i="4"/>
  <c r="D12" i="4" s="1"/>
  <c r="C11" i="4"/>
  <c r="C12" i="4" s="1"/>
  <c r="Q8" i="4"/>
  <c r="Q6" i="4"/>
  <c r="Q7" i="4"/>
  <c r="B15" i="4" l="1"/>
  <c r="B16" i="4" a="1"/>
  <c r="B16" i="4" s="1"/>
  <c r="B18"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<sst xmlns="http://schemas.openxmlformats.org/spreadsheetml/2006/main" count="2416" uniqueCount="377">
  <si>
    <t>RGAA 4.1 – GRILLE D'ÉVALUATION</t>
  </si>
  <si>
    <t>Mode d'emploi</t>
  </si>
  <si>
    <r>
      <rPr>
        <b/>
        <sz val="12"/>
        <color rgb="FF000000"/>
        <rFont val="Liberation Sans"/>
      </rPr>
      <t>Droits de reproduction</t>
    </r>
    <r>
      <rPr>
        <b/>
        <sz val="12"/>
        <color rgb="FF000000"/>
        <rFont val="Liberation Sans"/>
      </rPr>
      <t xml:space="preserve">
</t>
    </r>
    <r>
      <rPr>
        <sz val="12"/>
        <color rgb="FF000000"/>
        <rFont val="Liberation Sans1"/>
      </rPr>
      <t xml:space="preserve">
</t>
    </r>
    <r>
      <rPr>
        <i/>
        <sz val="10"/>
        <color rgb="FF000000"/>
        <rFont val="Liberation Sans"/>
      </rPr>
      <t xml:space="preserve">Ce document est placé sous </t>
    </r>
    <r>
      <rPr>
        <sz val="12"/>
        <color rgb="FF000000"/>
        <rFont val="Liberation Sans1"/>
      </rPr>
      <t>licence ouverte 2.0 ou ultérieure :
https://www.etalab.gouv.fr/licence-ouverte-open-licence</t>
    </r>
    <r>
      <rPr>
        <i/>
        <sz val="10"/>
        <color rgb="FF000000"/>
        <rFont val="Liberation Sans"/>
      </rPr>
      <t>.</t>
    </r>
    <r>
      <rPr>
        <i/>
        <sz val="10"/>
        <color rgb="FF000000"/>
        <rFont val="Liberation Sans"/>
      </rPr>
      <t xml:space="preserve">
</t>
    </r>
    <r>
      <rPr>
        <sz val="12"/>
        <color rgb="FF000000"/>
        <rFont val="Liberation Sans1"/>
      </rPr>
      <t xml:space="preserve">
Vous êtes libres de :
- Reproduire, copier, publier et transmettre ces informations
- Diffuser et redistribuer ces informations
- Adapter, modifier, extraire et transformer ces informations, notamment pour créer des informations dérivées
- Exploiter ces informations à titre commercial, par exemple en la combinant avec d'autres informations, ou en l'incluant dans votre propre produit ou application.
Ces libertés s'appliquent sous réserve de mentionner la paternité de l'information d'origine : sa source et la date de sa dernière mise à jour. Le « réutilisateur » peut notamment s'acquitter de cette condition en indiquant un ou des liens hypertextes (URL) renvoyant vers le présent site et assurant une mention effective de sa paternité.
Cette mention de paternité ne doit ni conférer un caractère officiel à la réutilisation de ces informations, ni suggérer une quelconque reconnaissance ou caution par le producteur de l'information, ou par toute autre entité publique, du « réutilisateur » ou de sa réutilisation.</t>
    </r>
  </si>
  <si>
    <r>
      <rPr>
        <b/>
        <sz val="12"/>
        <color rgb="FF000000"/>
        <rFont val="Liberation Sans"/>
      </rPr>
      <t>Le modèle de grille reprend l'ensemble des critères du RGAA 4.1</t>
    </r>
    <r>
      <rPr>
        <b/>
        <sz val="12"/>
        <color rgb="FF000000"/>
        <rFont val="Liberation Sans"/>
      </rPr>
      <t xml:space="preserve">
</t>
    </r>
    <r>
      <rPr>
        <sz val="8"/>
        <color rgb="FF000000"/>
        <rFont val="Liberation Sans1"/>
      </rPr>
      <t xml:space="preserve">
</t>
    </r>
    <r>
      <rPr>
        <b/>
        <sz val="12"/>
        <color rgb="FF000000"/>
        <rFont val="Liberation Sans"/>
      </rPr>
      <t>Le modèle de grille d’audit est un outil de travail préalable à la rédaction du rapport d'audit. Il est destiné aux concepteurs, développeurs et intégrateurs du site. Le responsable de l’audit doit donc être précis dans le constat des erreurs, dans les  explications et dans les propositions de réparation. La grille d’audit vient en annexe du rapport d'audit RGAA.</t>
    </r>
    <r>
      <rPr>
        <b/>
        <sz val="12"/>
        <color rgb="FF000000"/>
        <rFont val="Liberation Sans"/>
      </rPr>
      <t xml:space="preserve">
</t>
    </r>
    <r>
      <rPr>
        <sz val="8"/>
        <color rgb="FF000000"/>
        <rFont val="Liberation Sans1"/>
      </rPr>
      <t xml:space="preserve">
Le modèle de grille a été établi pour un échantillon de 20 pages. Il ne s'adapte pas automatiquement au volume de pages de votre échantillon :
- Si votre échantillon comprend moins de 20 pages, vous devez soit supprimer les feuilles du classeur qui sont inutilisées, soit passer l'ensemble des critères des feuilles inutiles à l'état NA (Non Applicable) afin de permettre l'exécution du calcul des taux dans le classeur Synthèse. 
- Si votre échantillon comprend plus de 20 pages, l'ajout de feuilles est nécessaire, ainsi que l'extension de la base de calcul (ajout de colonnes et modification des formules de calcul) pour accueillir les données recueillies dans ces nouvelles feuilles du classeur.
</t>
    </r>
    <r>
      <rPr>
        <b/>
        <u/>
        <sz val="12"/>
        <color rgb="FFC81A71"/>
        <rFont val="Liberation Sans"/>
      </rPr>
      <t>Étape 1</t>
    </r>
    <r>
      <rPr>
        <b/>
        <u/>
        <sz val="12"/>
        <color rgb="FFC81A71"/>
        <rFont val="Liberation Sans"/>
      </rPr>
      <t xml:space="preserve">
</t>
    </r>
    <r>
      <rPr>
        <sz val="8"/>
        <color rgb="FF000000"/>
        <rFont val="Liberation Sans1"/>
      </rPr>
      <t xml:space="preserve">
Remplissez la page Échantillon avec les titres et URL des pages concernées par l'audit. Ces informations seront automatiquement reprises par la suite dans chaque feuille d'audit individuel (P01 – P20) pour servir de titre à la grille.
Pour rappel, les pages obligatoires dans un échantillon d'audit sont :
- Page d'accueil
- Page contact
- Page mentions légales
- Page « accessibilité » (page comprenant la déclaration d’accessibilité)
- Page aide
- Page plan du site
- Page d’authentification
S'ajoutent à ces pages impératives, un certain nombre de pages lorsqu’elles existent :
- Au moins une page pertinente pour chaque type de service fourni et toute autre utilisation principale prévue (ex. : rubriques de 1er niveau dans l’arborescence…), y compris la fonctionnalité de recherche ;
- Au moins un document téléchargeable pertinent, le cas échéant, pour chaque type de service fourni et pour toute autre utilisation principalement prévue ;
- L’ensemble des pages constituant un processus (par exemple, un formulaire de saisie ou une transaction sur plusieurs pages) ;
- Des exemples de pages ayant un aspect sensiblement distinct ou présentant un type de contenu différent (ex. : page contenant des tableaux de données, des éléments multimédia, des illustrations, des formulaires, etc.).
La sélection des pages auditées ainsi que leur nombre doivent être représentatifs du service de communication au public en ligne. Le nombre de visiteurs par page peut notamment être pris en compte lors de la constitution de l’échantillon.
Enfin, s’ajoutent des pages sélectionnées au hasard représentant au moins 10 % des pages de l’échantillon décrit supra.</t>
    </r>
  </si>
  <si>
    <t>Nombre de pages :</t>
  </si>
  <si>
    <r>
      <rPr>
        <b/>
        <u/>
        <sz val="8"/>
        <color rgb="FFC81A71"/>
        <rFont val="Liberation Sans"/>
      </rPr>
      <t>Étape 2</t>
    </r>
    <r>
      <rPr>
        <b/>
        <u/>
        <sz val="8"/>
        <color rgb="FFC81A71"/>
        <rFont val="Liberation Sans"/>
      </rPr>
      <t xml:space="preserve">
</t>
    </r>
    <r>
      <rPr>
        <sz val="8"/>
        <color rgb="FF000000"/>
        <rFont val="Liberation Sans1"/>
      </rPr>
      <t xml:space="preserve">
</t>
    </r>
    <r>
      <rPr>
        <b/>
        <sz val="8"/>
        <color rgb="FF000000"/>
        <rFont val="Liberation Sans"/>
      </rPr>
      <t>Réalisez l'audit sur l'échantillon.</t>
    </r>
    <r>
      <rPr>
        <b/>
        <sz val="8"/>
        <color rgb="FF000000"/>
        <rFont val="Liberation Sans"/>
      </rPr>
      <t xml:space="preserve">
</t>
    </r>
    <r>
      <rPr>
        <sz val="8"/>
        <color rgb="FF000000"/>
        <rFont val="Liberation Sans1"/>
      </rPr>
      <t xml:space="preserve">
</t>
    </r>
    <r>
      <rPr>
        <b/>
        <sz val="8"/>
        <color rgb="FF000000"/>
        <rFont val="Liberation Sans"/>
      </rPr>
      <t>Un critère peut prendre 4 statuts différents :</t>
    </r>
    <r>
      <rPr>
        <b/>
        <sz val="8"/>
        <color rgb="FF000000"/>
        <rFont val="Liberation Sans"/>
      </rPr>
      <t xml:space="preserve">
</t>
    </r>
    <r>
      <rPr>
        <sz val="8"/>
        <color rgb="FF000000"/>
        <rFont val="Liberation Sans1"/>
      </rPr>
      <t xml:space="preserve">- </t>
    </r>
    <r>
      <rPr>
        <b/>
        <sz val="8"/>
        <color rgb="FF000000"/>
        <rFont val="Liberation Sans"/>
      </rPr>
      <t>C : CONFORME</t>
    </r>
    <r>
      <rPr>
        <sz val="8"/>
        <color rgb="FF000000"/>
        <rFont val="Liberation Sans1"/>
      </rPr>
      <t xml:space="preserve">. Le critère est conforme pour l'ensemble des éléments de la page
- </t>
    </r>
    <r>
      <rPr>
        <b/>
        <sz val="8"/>
        <color rgb="FF000000"/>
        <rFont val="Liberation Sans"/>
      </rPr>
      <t>NC : NON CONFORME</t>
    </r>
    <r>
      <rPr>
        <sz val="8"/>
        <color rgb="FF000000"/>
        <rFont val="Liberation Sans1"/>
      </rPr>
      <t xml:space="preserve">. Au moins un des éléments de la page concernés par le critère n'est pas conforme
- </t>
    </r>
    <r>
      <rPr>
        <b/>
        <sz val="8"/>
        <color rgb="FF000000"/>
        <rFont val="Liberation Sans"/>
      </rPr>
      <t>NA : NON APPLICABLE</t>
    </r>
    <r>
      <rPr>
        <sz val="8"/>
        <color rgb="FF000000"/>
        <rFont val="Liberation Sans1"/>
      </rPr>
      <t xml:space="preserve">. Ou bien aucun élément dans la page ne concerne le critère, ou bien le seul contenu qui concerne le critère est exempté, ou bien le seul contenu qui concerne le critère est soumis à dérogation et il propose une alternative numérique accessible.
- </t>
    </r>
    <r>
      <rPr>
        <b/>
        <sz val="8"/>
        <color rgb="FF000000"/>
        <rFont val="Liberation Sans"/>
      </rPr>
      <t>NT : NON TESTÉ</t>
    </r>
    <r>
      <rPr>
        <sz val="8"/>
        <color rgb="FF000000"/>
        <rFont val="Liberation Sans1"/>
      </rPr>
      <t xml:space="preserve">. Le critère n'est pas testé. Ce statut sert à mesurer l'évolution de l'audit.
Dans la case </t>
    </r>
    <r>
      <rPr>
        <i/>
        <sz val="8"/>
        <color rgb="FF000000"/>
        <rFont val="Liberation Sans"/>
      </rPr>
      <t>Statut</t>
    </r>
    <r>
      <rPr>
        <sz val="8"/>
        <color rgb="FF000000"/>
        <rFont val="Liberation Sans1"/>
      </rPr>
      <t xml:space="preserve"> des grilles d'audit, renseignez une de ces 4 abréviations selon votre évaluation. Vous verrez les cases se colorer en fonction du statut. Dans la feuille « Synthèse », vous retrouverez un total par thématique et niveau de vos saisies dans les grilles d'audit.
Vous avez également à disposition une case « Modifications à apporter » qui vous permet de faire vos recommandations concernant l'erreur rencontrée.
La colonne </t>
    </r>
    <r>
      <rPr>
        <b/>
        <sz val="8"/>
        <color rgb="FF000000"/>
        <rFont val="Liberation Sans"/>
      </rPr>
      <t>Dérogation</t>
    </r>
    <r>
      <rPr>
        <sz val="8"/>
        <color rgb="FF000000"/>
        <rFont val="Liberation Sans1"/>
      </rPr>
      <t xml:space="preserve">, vous permet de mentionner les dérogations présentes sur la page et par critère. Par défaut la valeur est </t>
    </r>
    <r>
      <rPr>
        <b/>
        <sz val="8"/>
        <color rgb="FF000000"/>
        <rFont val="Liberation Sans"/>
      </rPr>
      <t>N</t>
    </r>
    <r>
      <rPr>
        <sz val="8"/>
        <color rgb="FF000000"/>
        <rFont val="Liberation Sans1"/>
      </rPr>
      <t xml:space="preserve"> et signifie l’absence de dérogation. Si une dérogation est présente pour un critère, inscrivez </t>
    </r>
    <r>
      <rPr>
        <b/>
        <sz val="8"/>
        <color rgb="FF000000"/>
        <rFont val="Liberation Sans"/>
      </rPr>
      <t>D</t>
    </r>
    <r>
      <rPr>
        <sz val="8"/>
        <color rgb="FF000000"/>
        <rFont val="Liberation Sans1"/>
      </rPr>
      <t xml:space="preserve"> dans la case (elle se colore). De même à droite vous avez une case « Commentaires en cas de dérogation » dans laquelle vous expliquez quel élément vous dérogez et quelles sont les justifications. Attention : un critère ne peut jamais être dérogé, seul un contenu peut l'être. Si vous avez une dérogation, il est important d'en garder la trace. Le contenu dérogé n'est donc plus soumis directement à l'évaluation, mais le critère reste évaluable pour les autres contenus de la page.</t>
    </r>
  </si>
  <si>
    <t>Échantillon évalué</t>
  </si>
  <si>
    <t>Contexte : Cadrage</t>
  </si>
  <si>
    <t>Site :</t>
  </si>
  <si>
    <t>N° page</t>
  </si>
  <si>
    <t>Titre de la page</t>
  </si>
  <si>
    <t>URL</t>
  </si>
  <si>
    <t>P01</t>
  </si>
  <si>
    <t>Accueil</t>
  </si>
  <si>
    <t>P02</t>
  </si>
  <si>
    <t>P03</t>
  </si>
  <si>
    <t>P04</t>
  </si>
  <si>
    <t>P05</t>
  </si>
  <si>
    <t>P06</t>
  </si>
  <si>
    <t>P07</t>
  </si>
  <si>
    <t>P08</t>
  </si>
  <si>
    <t>P09</t>
  </si>
  <si>
    <t>P10</t>
  </si>
  <si>
    <t>P11</t>
  </si>
  <si>
    <t>P12</t>
  </si>
  <si>
    <t>P13</t>
  </si>
  <si>
    <t>P14</t>
  </si>
  <si>
    <t>P15</t>
  </si>
  <si>
    <t>P16</t>
  </si>
  <si>
    <t>P17</t>
  </si>
  <si>
    <t>P18</t>
  </si>
  <si>
    <t>P19</t>
  </si>
  <si>
    <t>P20</t>
  </si>
  <si>
    <t>Thématique</t>
  </si>
  <si>
    <t>Critère</t>
  </si>
  <si>
    <t>Recommandation</t>
  </si>
  <si>
    <t>IMAGES</t>
  </si>
  <si>
    <t>1.1</t>
  </si>
  <si>
    <t>Chaque image porteuse d’information a-t-elle une alternative textuelle ?</t>
  </si>
  <si>
    <t>1.2</t>
  </si>
  <si>
    <t>Chaque image de décoration est-elle correctement ignorée par les technologies d’assistance ?</t>
  </si>
  <si>
    <t>1.3</t>
  </si>
  <si>
    <t>Pour chaque image porteuse d'information ayant une alternative textuelle, cette alternative est-elle pertinente (hors cas particuliers) ?</t>
  </si>
  <si>
    <t>1.4</t>
  </si>
  <si>
    <t>Pour chaque image utilisée comme CAPTCHA ou comme image-test, ayant une alternative textuelle, cette alternative permet-elle d’identifier la nature et la fonction de l’image ?</t>
  </si>
  <si>
    <t>1.5</t>
  </si>
  <si>
    <t>Pour chaque image utilisée comme CAPTCHA, une solution d’accès alternatif au contenu ou à la fonction du CAPTCHA est-elle présente ?</t>
  </si>
  <si>
    <t>1.6</t>
  </si>
  <si>
    <t>Chaque image porteuse d’information a-t-elle, si nécessaire, une description détaillée ?</t>
  </si>
  <si>
    <t>1.7</t>
  </si>
  <si>
    <t>Pour chaque image porteuse d’information ayant une description détaillée, cette description est-elle pertinente ?</t>
  </si>
  <si>
    <t>1.8</t>
  </si>
  <si>
    <t>Chaque image texte porteuse d’information, en l’absence d’un mécanisme de remplacement, doit si possible être remplacée par du texte stylé. Cette règle est-elle respectée (hors cas particuliers) ?</t>
  </si>
  <si>
    <t>1.9</t>
  </si>
  <si>
    <t>Chaque légende d’image est-elle, si nécessaire, correctement reliée à l’image correspondante ?</t>
  </si>
  <si>
    <t>CADRES</t>
  </si>
  <si>
    <t>2.1</t>
  </si>
  <si>
    <t>Chaque cadre a-t-il un titre de cadre ?</t>
  </si>
  <si>
    <t>2.2</t>
  </si>
  <si>
    <t>Pour chaque cadre ayant un titre de cadre, ce titre de cadre est-il pertinent ?</t>
  </si>
  <si>
    <t>COULEURS</t>
  </si>
  <si>
    <t>3.1</t>
  </si>
  <si>
    <t>Dans chaque page web, l’information ne doit pas être donnée uniquement par la couleur. Cette règle est-elle respectée ?</t>
  </si>
  <si>
    <t>3.2</t>
  </si>
  <si>
    <t>Dans chaque page web, le contraste entre la couleur du texte et la couleur de son arrière-plan est-il suffisamment élevé (hors cas particuliers) ?</t>
  </si>
  <si>
    <t>3.3</t>
  </si>
  <si>
    <t>Dans chaque page web, les couleurs utilisées dans les composants d’interface ou les éléments graphiques porteurs d’informations sont-elles suffisamment contrastées (hors cas particuliers) ?</t>
  </si>
  <si>
    <t>MULTIMÉDIA</t>
  </si>
  <si>
    <t>4.1</t>
  </si>
  <si>
    <t>Chaque média temporel pré-enregistré a-t-il, si nécessaire, une transcription textuelle ou une audiodescription (hors cas particuliers) ?</t>
  </si>
  <si>
    <t>4.2</t>
  </si>
  <si>
    <t>Pour chaque média temporel pré-enregistré ayant une transcription textuelle ou une audiodescription synchronisée, celles-ci sont-elles pertinentes (hors cas particuliers) ?</t>
  </si>
  <si>
    <t>4.3</t>
  </si>
  <si>
    <t>Chaque média temporel synchronisé pré-enregistré a-t-il, si nécessaire, des sous-titres synchronisés (hors cas particuliers) ?</t>
  </si>
  <si>
    <t>4.4</t>
  </si>
  <si>
    <t>Pour chaque média temporel synchronisé pré-enregistré ayant des sous-titres synchronisés, ces sous-titres sont-ils pertinents ?</t>
  </si>
  <si>
    <t>4.5</t>
  </si>
  <si>
    <t>Chaque média temporel pré-enregistré a-t-il, si nécessaire, une audiodescription synchronisée (hors cas particuliers) ?</t>
  </si>
  <si>
    <t>4.6</t>
  </si>
  <si>
    <t>Pour chaque média temporel pré-enregistré ayant une audiodescription synchronisée, celle-ci est-elle pertinente ?</t>
  </si>
  <si>
    <t>4.7</t>
  </si>
  <si>
    <t>Chaque média temporel est-il clairement identifiable (hors cas particuliers) ?</t>
  </si>
  <si>
    <t>4.8</t>
  </si>
  <si>
    <t>Chaque média non temporel a-t-il, si nécessaire, une alternative (hors cas particuliers) ?</t>
  </si>
  <si>
    <t>4.9</t>
  </si>
  <si>
    <t>Pour chaque média non temporel ayant une alternative, cette alternative est-elle pertinente ?</t>
  </si>
  <si>
    <t>4.10</t>
  </si>
  <si>
    <t>Chaque son déclenché automatiquement est-il contrôlable par l’utilisateur ?</t>
  </si>
  <si>
    <t>4.11</t>
  </si>
  <si>
    <t>La consultation de chaque média temporel est-elle, si nécessaire, contrôlable par le clavier et tout dispositif de pointage ?</t>
  </si>
  <si>
    <t>4.12</t>
  </si>
  <si>
    <t>La consultation de chaque média non temporel est-elle contrôlable par le clavier et tout dispositif de pointage ?</t>
  </si>
  <si>
    <t>4.13</t>
  </si>
  <si>
    <t>Chaque média temporel et non temporel est-il compatible avec les technologies d’assistance (hors cas particuliers) ?</t>
  </si>
  <si>
    <t>TABLEAUX</t>
  </si>
  <si>
    <t>5.1</t>
  </si>
  <si>
    <t>Chaque tableau de données complexe a-t-il un résumé ?</t>
  </si>
  <si>
    <t>5.2</t>
  </si>
  <si>
    <t>Pour chaque tableau de données complexe ayant un résumé, celui-ci est-il pertinent ?</t>
  </si>
  <si>
    <t>5.3</t>
  </si>
  <si>
    <t>Pour chaque tableau de mise en forme, le contenu linéarisé reste-t-il compréhensible ?</t>
  </si>
  <si>
    <t>5.4</t>
  </si>
  <si>
    <t>Pour chaque tableau de données ayant un titre, le titre est-il correctement associé au tableau de données ?</t>
  </si>
  <si>
    <t>5.5</t>
  </si>
  <si>
    <t>Pour chaque tableau de données ayant un titre, celui-ci est-il pertinent ?</t>
  </si>
  <si>
    <t>5.6</t>
  </si>
  <si>
    <t>Pour chaque tableau de données, chaque en-tête de colonnes et chaque en-tête de lignes sont-ils correctement déclarés ?</t>
  </si>
  <si>
    <t>5.7</t>
  </si>
  <si>
    <t>Pour chaque tableau de données, la technique appropriée permettant d’associer chaque cellule avec ses en-têtes est-elle utilisée (hors cas particuliers) ?</t>
  </si>
  <si>
    <t>5.8</t>
  </si>
  <si>
    <t>Chaque tableau de mise en forme ne doit pas utiliser d’éléments propres aux tableaux de données. Cette règle est-elle respectée ?</t>
  </si>
  <si>
    <t>LIENS</t>
  </si>
  <si>
    <t>6.1</t>
  </si>
  <si>
    <t>Chaque lien est-il explicite (hors cas particuliers) ?</t>
  </si>
  <si>
    <t>6.2</t>
  </si>
  <si>
    <t>Dans chaque page web, chaque lien a-t-il un intitulé ?</t>
  </si>
  <si>
    <t>SCRIPTS</t>
  </si>
  <si>
    <t>7.1</t>
  </si>
  <si>
    <t>Chaque script est-il, si nécessaire, compatible avec les technologies d’assistance ?</t>
  </si>
  <si>
    <t>7.2</t>
  </si>
  <si>
    <t>Pour chaque script ayant une alternative, cette alternative est-elle pertinente ?</t>
  </si>
  <si>
    <t>7.3</t>
  </si>
  <si>
    <t>Chaque script est-il contrôlable par le clavier et par tout dispositif de pointage (hors cas particuliers) ?</t>
  </si>
  <si>
    <t>7.4</t>
  </si>
  <si>
    <t>Pour chaque script qui initie un changement de contexte, l’utilisateur est-il averti ou en a-t-il le contrôle ?</t>
  </si>
  <si>
    <t>7.5</t>
  </si>
  <si>
    <t>Dans chaque page web, les messages de statut sont-ils correctement restitués par les technologies d’assistance ?</t>
  </si>
  <si>
    <t>ÉLÉMENTS OBLIGATOIRES</t>
  </si>
  <si>
    <t>8.1</t>
  </si>
  <si>
    <t>Chaque page web est-elle définie par un type de document ?</t>
  </si>
  <si>
    <t>8.2</t>
  </si>
  <si>
    <t>Pour chaque page web, le code source généré est-il valide selon le type de document spécifié (hors cas particuliers) ?</t>
  </si>
  <si>
    <t>8.3</t>
  </si>
  <si>
    <t>Dans chaque page web, la langue par défaut est-elle présente ?</t>
  </si>
  <si>
    <t>8.4</t>
  </si>
  <si>
    <t>Pour chaque page web ayant une langue par défaut, le code de langue est-il pertinent ?</t>
  </si>
  <si>
    <t>8.5</t>
  </si>
  <si>
    <t>Chaque page web a-t-elle un titre de page ?</t>
  </si>
  <si>
    <t>8.6</t>
  </si>
  <si>
    <t>Pour chaque page web ayant un titre de page, ce titre est-il pertinent ?</t>
  </si>
  <si>
    <t>8.7</t>
  </si>
  <si>
    <t>Dans chaque page web, chaque changement de langue est-il indiqué dans le code source (hors cas particuliers) ?</t>
  </si>
  <si>
    <t>8.8</t>
  </si>
  <si>
    <t>Dans chaque page web, le code de langue de chaque changement de langue est-il valide et pertinent ?</t>
  </si>
  <si>
    <t>8.9</t>
  </si>
  <si>
    <t>Dans chaque page web, les balises ne doivent pas être utilisées uniquement à des fins de présentation. Cette règle est-elle respectée ?</t>
  </si>
  <si>
    <t>8.10</t>
  </si>
  <si>
    <t>Dans chaque page web, les changements du sens de lecture sont-ils signalés ?</t>
  </si>
  <si>
    <t>STRUCTURATION</t>
  </si>
  <si>
    <t>9.1</t>
  </si>
  <si>
    <t>Dans chaque page web, l’information est-elle structurée par l’utilisation appropriée de titres ?</t>
  </si>
  <si>
    <t>9.2</t>
  </si>
  <si>
    <t>Dans chaque page web, la structure du document est-elle cohérente (hors cas particuliers) ?</t>
  </si>
  <si>
    <t>9.3</t>
  </si>
  <si>
    <t>Dans chaque page web, chaque liste est-elle correctement structurée ?</t>
  </si>
  <si>
    <t>9.4</t>
  </si>
  <si>
    <t>Dans chaque page web, chaque citation est-elle correctement indiquée ?</t>
  </si>
  <si>
    <t>PRÉSENTATION</t>
  </si>
  <si>
    <t>10.1</t>
  </si>
  <si>
    <t>Dans le site web, des feuilles de styles sont-elles utilisées pour contrôler la présentation de l’information ?</t>
  </si>
  <si>
    <t>10.2</t>
  </si>
  <si>
    <t>Dans chaque page web, le contenu visible porteur d’information reste-t-il présent lorsque les feuilles de styles sont désactivées ?</t>
  </si>
  <si>
    <t>10.3</t>
  </si>
  <si>
    <t>Dans chaque page web, l’information reste-t-elle compréhensible lorsque les feuilles de styles sont désactivées ?</t>
  </si>
  <si>
    <t>10.4</t>
  </si>
  <si>
    <t>Dans chaque page web, le texte reste-t-il lisible lorsque la taille des caractères est augmentée jusqu’à 200%, au moins (hors cas particuliers) ?</t>
  </si>
  <si>
    <t>10.5</t>
  </si>
  <si>
    <t>Dans chaque page web, les déclarations CSS de couleurs de fond d’élément et de police sont-elles correctement utilisées ?</t>
  </si>
  <si>
    <t>10.6</t>
  </si>
  <si>
    <t>Dans chaque page web, chaque lien dont la nature n’est pas évidente est-il visible par rapport au texte environnant ?</t>
  </si>
  <si>
    <t>10.7</t>
  </si>
  <si>
    <t>Dans chaque page web, pour chaque élément recevant le focus, la prise de focus est-elle visible ?</t>
  </si>
  <si>
    <t>10.8</t>
  </si>
  <si>
    <t>Pour chaque page web, les contenus cachés ont-ils vocation à être ignorés par les technologies d’assistance ?</t>
  </si>
  <si>
    <t>10.9</t>
  </si>
  <si>
    <t>Dans chaque page web, l’information ne doit pas être donnée uniquement par la forme, taille ou position. Cette règle est-elle respectée ?</t>
  </si>
  <si>
    <t>10.10</t>
  </si>
  <si>
    <t>Dans chaque page web, l’information ne doit pas être donnée par la forme, taille ou position uniquement. Cette règle est-elle implémentée de façon pertinente ?</t>
  </si>
  <si>
    <t>10.11</t>
  </si>
  <si>
    <t>Pour chaque page web, les contenus peuvent-ils être présentés sans avoir recours à la fois à un défilement vertical pour une fenêtre ayant une hauteur de 256px ou à un défilement horizontal pour une fenêtre ayant une largeur de 320px (hors cas particuliers) ?</t>
  </si>
  <si>
    <t>10.12</t>
  </si>
  <si>
    <t>Dans chaque page web, les propriétés d’espacement du texte peuvent-elles être redéfinies par l’utilisateur sans perte de contenu ou de fonctionnalité (hors cas particuliers) ?</t>
  </si>
  <si>
    <t>10.13</t>
  </si>
  <si>
    <t>Dans chaque page web, les contenus additionnels apparaissant à la prise de focus ou au survol d’un composant d’interface sont-ils contrôlables par l’utilisateur (hors cas particuliers) ?</t>
  </si>
  <si>
    <t>10.14</t>
  </si>
  <si>
    <t>Dans chaque page web, les contenus additionnels apparaissant via les styles CSS uniquement peuvent-ils être rendus visibles au clavier et par tout dispositif de pointage ?</t>
  </si>
  <si>
    <t>FORMULAIRES</t>
  </si>
  <si>
    <t>11.1</t>
  </si>
  <si>
    <t>Chaque champ de formulaire a-t-il une étiquette ?</t>
  </si>
  <si>
    <t>11.2</t>
  </si>
  <si>
    <t>Chaque étiquette associée à un champ de formulaire est-elle pertinente (hors cas particuliers) ?</t>
  </si>
  <si>
    <t>11.3</t>
  </si>
  <si>
    <t>Dans chaque formulaire, chaque étiquette associée à un champ de formulaire ayant la même fonction et répété plusieurs fois dans une même page ou dans un ensemble de pages est-elle cohérente ?</t>
  </si>
  <si>
    <t>11.4</t>
  </si>
  <si>
    <t>Dans chaque formulaire, chaque étiquette de champ et son champ associé sont-ils accolés (hors cas particuliers) ?</t>
  </si>
  <si>
    <t>11.5</t>
  </si>
  <si>
    <t>Dans chaque formulaire, les champs de même nature sont-ils regroupés, si nécessaire ?</t>
  </si>
  <si>
    <t>11.6</t>
  </si>
  <si>
    <t>Dans chaque formulaire, chaque regroupement de champs de même nature a-t-il une légende ?</t>
  </si>
  <si>
    <t>11.7</t>
  </si>
  <si>
    <t>Dans chaque formulaire, chaque légende associée à un regroupement de champs de même nature est-elle pertinente ?</t>
  </si>
  <si>
    <t>11.8</t>
  </si>
  <si>
    <t>Dans chaque formulaire, les items de même nature d’une liste de choix sont-ils regroupées de manière pertinente ?</t>
  </si>
  <si>
    <t>11.9</t>
  </si>
  <si>
    <t>Dans chaque formulaire, l’intitulé de chaque bouton est-il pertinent (hors cas particuliers) ?</t>
  </si>
  <si>
    <t>11.10</t>
  </si>
  <si>
    <t>Dans chaque formulaire, le contrôle de saisie est-il utilisé de manière pertinente (hors cas particuliers) ?</t>
  </si>
  <si>
    <t>11.11</t>
  </si>
  <si>
    <t>Dans chaque formulaire, le contrôle de saisie est-il accompagné, si nécessaire, de suggestions facilitant la correction des erreurs de saisie ?</t>
  </si>
  <si>
    <t>11.12</t>
  </si>
  <si>
    <t>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t>
  </si>
  <si>
    <t>11.13</t>
  </si>
  <si>
    <t>La finalité d’un champ de saisie peut-elle être déduite pour faciliter le remplissage automatique des champs avec les données de l’utilisateur ?</t>
  </si>
  <si>
    <t>NAVIGATION</t>
  </si>
  <si>
    <t>12.1</t>
  </si>
  <si>
    <t>Chaque ensemble de pages dispose-t-il de deux systèmes de navigation différents, au moins (hors cas particuliers) ?</t>
  </si>
  <si>
    <t>12.2</t>
  </si>
  <si>
    <t>Dans chaque ensemble de pages, le menu et les barres de navigation sont-ils toujours à la même place (hors cas particuliers) ?</t>
  </si>
  <si>
    <t>12.3</t>
  </si>
  <si>
    <t>La page « plan du site » est-elle pertinente ?</t>
  </si>
  <si>
    <t>12.4</t>
  </si>
  <si>
    <t>Dans chaque ensemble de pages, la page « plan du site » est-elle atteignable de manière identique ?</t>
  </si>
  <si>
    <t>12.5</t>
  </si>
  <si>
    <t>Dans chaque ensemble de pages, le moteur de recherche est-il atteignable de manière identique ?</t>
  </si>
  <si>
    <t>12.6</t>
  </si>
  <si>
    <t>Les zones de regroupement de contenus présentes dans plusieurs pages web (zones d’en-tête, de navigation principale, de contenu principal, de pied de page et de moteur de recherche) peuvent-elles être atteintes ou évitées ?</t>
  </si>
  <si>
    <t>12.7</t>
  </si>
  <si>
    <t>Dans chaque page web, un lien d’évitement ou d’accès rapide à la zone de contenu principal est-il présent (hors cas particuliers) ?</t>
  </si>
  <si>
    <t>12.8</t>
  </si>
  <si>
    <t>Dans chaque page web, l’ordre de tabulation est-il cohérent ?</t>
  </si>
  <si>
    <t>12.9</t>
  </si>
  <si>
    <t>Dans chaque page web, la navigation ne doit pas contenir de piège au clavier. Cette règle est-elle respectée ?</t>
  </si>
  <si>
    <t>12.10</t>
  </si>
  <si>
    <t>Dans chaque page web, les raccourcis clavier n’utilisant qu’une seule touche (lettre minuscule ou majuscule, ponctuation, chiffre ou symbole) sont-ils contrôlables par l’utilisateur ?</t>
  </si>
  <si>
    <t>12.11</t>
  </si>
  <si>
    <t>Dans chaque page web, les contenus additionnels apparaissant au survol, à la prise de focus ou à l’activation d’un composant d’interface sont-ils si nécessaire atteignables au clavier ?</t>
  </si>
  <si>
    <t>CONSULTATION</t>
  </si>
  <si>
    <t>13.1</t>
  </si>
  <si>
    <t>Pour chaque page web, l’utilisateur a-t-il le contrôle de chaque limite de temps modifiant le contenu (hors cas particuliers) ?</t>
  </si>
  <si>
    <t>13.2</t>
  </si>
  <si>
    <t>Dans chaque page web, l’ouverture d’une nouvelle fenêtre ne doit pas être déclenchée sans action de l’utilisateur. Cette règle est-elle respectée ?</t>
  </si>
  <si>
    <t>13.3</t>
  </si>
  <si>
    <t>Dans chaque page web, chaque document bureautique en téléchargement possède-t-il, si nécessaire, une version accessible (hors cas particuliers) ?</t>
  </si>
  <si>
    <t>13.4</t>
  </si>
  <si>
    <t>Pour chaque document bureautique ayant une version accessible, cette version offre-t-elle la même information ?</t>
  </si>
  <si>
    <t>13.5</t>
  </si>
  <si>
    <t>Dans chaque page web, chaque contenu cryptique (art ASCII, émoticon, syntaxe cryptique) a-t-il une alternative ?</t>
  </si>
  <si>
    <t>13.6</t>
  </si>
  <si>
    <t>Dans chaque page web, pour chaque contenu cryptique (art ASCII, émoticon, syntaxe cryptique) ayant une alternative, cette alternative est-elle pertinente ?</t>
  </si>
  <si>
    <t>13.7</t>
  </si>
  <si>
    <t>Dans chaque page web, les changements brusques de luminosité ou les effets de flash sont-ils correctement utilisés ?</t>
  </si>
  <si>
    <t>13.8</t>
  </si>
  <si>
    <t>Dans chaque page web, chaque contenu en mouvement ou clignotant est-il contrôlable par l’utilisateur ?</t>
  </si>
  <si>
    <t>13.9</t>
  </si>
  <si>
    <t>Dans chaque page web, le contenu proposé est-il consultable quelle que soit l’orientation de l’écran (portait ou paysage) (hors cas particuliers) ?</t>
  </si>
  <si>
    <t>13.10</t>
  </si>
  <si>
    <t>Dans chaque page web, les fonctionnalités utilisables ou disponibles au moyen d’un geste complexe peuvent-elles être également disponibles au moyen d’un geste simple (hors cas particuliers) ?</t>
  </si>
  <si>
    <t>13.11</t>
  </si>
  <si>
    <t>Dans chaque page web, les actions déclenchées au moyen d’un dispositif de pointage sur un point unique de l’écran peuvent-elles faire l’objet d’une annulation (hors cas particuliers) ?</t>
  </si>
  <si>
    <t>13.12</t>
  </si>
  <si>
    <t>Dans chaque page web, les fonctionnalités qui impliquent un mouvement de l’appareil ou vers l’appareil peuvent-elles être satisfaites de manière alternative (hors cas particuliers) ?</t>
  </si>
  <si>
    <t>Synthèse par thématiques et par statuts</t>
  </si>
  <si>
    <t>Statut</t>
  </si>
  <si>
    <t>C</t>
  </si>
  <si>
    <t>NC</t>
  </si>
  <si>
    <t>NA</t>
  </si>
  <si>
    <t>D</t>
  </si>
  <si>
    <t>NT</t>
  </si>
  <si>
    <t>TOTAUX</t>
  </si>
  <si>
    <t>Exécutés</t>
  </si>
  <si>
    <t>RàF</t>
  </si>
  <si>
    <t>Pourcentage de critères respectés (somme des critères conformes divisée par le nombre de critères applicables) :</t>
  </si>
  <si>
    <t>Pourcentage sur critères exécutés</t>
  </si>
  <si>
    <t>Taux moyen de conformité du service en ligne (moyenne des taux de conformité de chaque page) :</t>
  </si>
  <si>
    <t>TOTAL D</t>
  </si>
  <si>
    <t>TOTAL C</t>
  </si>
  <si>
    <t>TOTAL NC</t>
  </si>
  <si>
    <t>TOTAL NA</t>
  </si>
  <si>
    <t>TAUX MOYEN</t>
  </si>
  <si>
    <t>Dérogation</t>
  </si>
  <si>
    <t>Modifications à apporter</t>
  </si>
  <si>
    <t>Commentaires en cas de dérogations</t>
  </si>
  <si>
    <t>N</t>
  </si>
  <si>
    <t>CALAVIA Ander - Capgemini</t>
  </si>
  <si>
    <t>AgentPortal</t>
  </si>
  <si>
    <t>Date : 06/11/2023</t>
  </si>
  <si>
    <t>Home page</t>
  </si>
  <si>
    <t>https://www.espace-citoyens.net/merignac/espace-citoyens/</t>
  </si>
  <si>
    <t>Non</t>
  </si>
  <si>
    <t>Aide</t>
  </si>
  <si>
    <t>https://www.espace-citoyens.net/merignac/espace-citoyens/PageInfosDiverses/IndexCache/1</t>
  </si>
  <si>
    <t>Mentions légales</t>
  </si>
  <si>
    <t>https://www.espace-citoyens.net/merignac/espace-citoyens/PageInfosDiverses/IndexCache/2</t>
  </si>
  <si>
    <t>https://www.espace-citoyens.net/merignac/espace-citoyens/CompteCitoyen</t>
  </si>
  <si>
    <t>Oui</t>
  </si>
  <si>
    <t>Changement d'adresses postales</t>
  </si>
  <si>
    <t>https://www.espace-citoyens.net/merignac/espace-citoyens/DemandeMultiSystemes/NouvelleDemandeChangementAdressePostale</t>
  </si>
  <si>
    <t>Fiche personne</t>
  </si>
  <si>
    <t>https://www.espace-citoyens.net/merignac/espace-citoyens/FichePersonne/DetailPersonne?idDynamic=1</t>
  </si>
  <si>
    <t>Mes prélèvements</t>
  </si>
  <si>
    <t>https://www.espace-citoyens.net/merignac/espace-citoyens/MonCompte?IdUnique=prevSEPA&amp;isCompte=False</t>
  </si>
  <si>
    <t>Nouvelle demande bulletin d'inscription</t>
  </si>
  <si>
    <t>https://www.espace-citoyens.net/merignac/espace-citoyens/DemandeEnfance/NouvelleDemandeBulletinInscription?IdDynamic=3&amp;IdBulletin=108</t>
  </si>
  <si>
    <t>Suivi de demande</t>
  </si>
  <si>
    <t>https://www.espace-citoyens.net/merignac/espace-citoyens/Demande/SuiviDemande/Gj3OPy6hES99TFtKeHjuA0bOaZqsnBMO</t>
  </si>
  <si>
    <t>Connexion nécessaire</t>
  </si>
  <si>
    <t>Le texte sur fond hachuré du header n'est pas assez contrasté (gris sur gris clair) 3,6:1 au lieu de 4,5:1</t>
  </si>
  <si>
    <t>Aucun sous-titre pour la vidéo ni transcription textuelle</t>
  </si>
  <si>
    <t xml:space="preserve">Les technologies d'assistance lisent des informations en anglais au passage sur la vidéo, mais elle est bien annoncée précédemment donc je laisse en NA </t>
  </si>
  <si>
    <t>Aucun attribut "lang" ou "xml:lang" n'est présent dans la page   Solution : Ajouter lang="fr" dans le code html</t>
  </si>
  <si>
    <t>Le titre de la page n'est pas pertinent "Gestion de la relation citoyen de ... - Accueil"                                                         Il manque des éléments au titre pour le rendre pertinent</t>
  </si>
  <si>
    <t>Aucun système de navigation décrit dans le critère n'est disponible</t>
  </si>
  <si>
    <t>Le lien "nous contactez par mail" est découpé, un lien est présent sur le "c" uniquement, et l'autre lien sur le reste de la phrase, les deux liens sont identiques                                    Solution : rassembler les deux liens</t>
  </si>
  <si>
    <t>Il existe des balises &lt;h2&gt; et &lt;h3&gt; mais pas de balise &lt;h1&gt;    Solution : réorganiser les titres pour avoir un &lt;h1&gt;</t>
  </si>
  <si>
    <t>La page ne dispose pas d'une balise &lt;footer&gt;, ni de zones de navigation structurées par une balise &lt;nav&gt;                            Solution : Utiliser les deux balises demandées par le RGAA</t>
  </si>
  <si>
    <t>On a une barre de navigation de la page, mais pas de système de navigation du site</t>
  </si>
  <si>
    <t>La plupart des pictogrammes et images utilisés pour décorer et faciliter la compréhension des utilisateurs voyants ne sont pas ignorés                                                                                 Solution : ajouter des attributs alt vide par exemple, ou aria-hidden</t>
  </si>
  <si>
    <t>Le titre de la page n'est pas pertinent "Gestion de la relation citoyen de ... -  " Il manque des éléments au titre pour le rendre pertinent</t>
  </si>
  <si>
    <t>La page ne dispose pas d'une balise &lt;footer&gt;, ni de balise &lt;main&gt;                                                                               Solution : Utiliser les deux balises demandées par le RGAA</t>
  </si>
  <si>
    <t>Le menu de navigation ne disparait pas de l'écran quand on scroll et gène la lecture</t>
  </si>
  <si>
    <t>Deux éléments textuels de la page ne sont pas assez contrastés (3,7:1 et 3,9:1), la partie header est toujours présente                                                                              Solution : respecter le ratio de contraste du RGAA de 4,5:1 en modifiant les couleurs des éléments en cause</t>
  </si>
  <si>
    <t xml:space="preserve">Plusieurs balises &lt;table&gt; sont utilisés à des fins de présentation non justifiées et sans attribut role="presentation"   Solution : Ajouter l'attribut role="presentation" ou ne plus utiliser les balises &lt;table&gt; </t>
  </si>
  <si>
    <t>Les balises &lt;table&gt; n'ont pas d'attribut role="presentation"       Solution : Ajouter l'attribut afin de valider le critère</t>
  </si>
  <si>
    <t>Quand connecté, 20minutes avant déconnexion, délai court</t>
  </si>
  <si>
    <t>Deux éléments textuels de la page ne sont pas assez contrastés (1:1 et 4:1), la partie header est toujours présente                                                                              Solution : respecter le ratio de contraste du RGAA de 4,5:1 en modifiant les couleurs des éléments en cause</t>
  </si>
  <si>
    <t>La plupart des pictogrammes utilisés ont un alt qui répète le contenu textuel présent, et sont donc des images de décoration Solution : Laisser l'alt vide afin que l'image soit ignorée par les technologies d'assistance</t>
  </si>
  <si>
    <t>Plusieurs alts ont des contenus qui ne sont pas pertinents pour décrire l'image                                                                      Solution : modifier les alt pour affiner la description</t>
  </si>
  <si>
    <t>Les liens dans les tableaux de 'Ma famille - *' n'ont pas d'intitulés, ils restent explicite mais ne présentent pas de titre   Solution : ajouter du texte ou une alternative pertinente</t>
  </si>
  <si>
    <t>La page sert de menu de navigation mais il n'y a pas deux systèmes de navigation</t>
  </si>
  <si>
    <t>Le contenu est condensé mais lisible donc je laisse conforme</t>
  </si>
  <si>
    <t>Deux "La" dans le texte sont en bleu au lieu de noir, avec un contraste de 4,2:1 au lieu de 4,5:1, l'élément du header est toujours présent.                                                                  Solution : modifier les couleurs pour respecter les ratios demandés par le RGAA</t>
  </si>
  <si>
    <t>Aucun attribut "lang" ou "xml:lang" n'est donné pour l'élément  l'html                                                                         Solution : Ajouter lang="fr" dans le code html</t>
  </si>
  <si>
    <t>La page ne dispose pas d'une balise &lt;footer&gt;, &lt;nav&gt;,  ni de balise &lt;main&gt;                                                                               Solution : Utiliser les trois balises demandées par le RGAA</t>
  </si>
  <si>
    <t>Plusieurs images décoratives ont une alternative textuelle et ne sont donc pas ignorées par les lecteurs d'écran                     Solution : vider l'attribut alt, ou ajouter un attribut aria-hidden="true"</t>
  </si>
  <si>
    <t>Plusieurs éléments textuelles ne sont pas assez contrastés avec leur arrière-plan (exemple : bouton annuler la démarche 2,6:1)                                                                                Solution : modifier les couleurs pour atteindre le contraste de 4,5:1 demandé</t>
  </si>
  <si>
    <t>Les tableaux d'information des personnes de la famille sont utilisés à des fins de présentation sans présenter l'attribut role="presentation"                                                             Solution : ajouter cet attribut à chaque balise &lt;table&gt; de ce type</t>
  </si>
  <si>
    <t>Le titre de la page n'est pas pertinent "Gestion de la relation citoyen de ... - Nouvelle demande " Il manque des éléments au titre pour le rendre pertinent</t>
  </si>
  <si>
    <t>L'utilisation de la balise &lt;table&gt; pour la présentation est justifiée mais le manque d'attribut role="presentation" invalide ce critère                                                                             Solution : Ajouter l'attribut role="presentation" aux balises &lt;table&gt; concernées</t>
  </si>
  <si>
    <t xml:space="preserve">Aucun système de navigation n'est présent sur la page </t>
  </si>
  <si>
    <t>La page ne dispose pas de deux systèmes de navigation différents</t>
  </si>
  <si>
    <t>La hiérarchie entre les titres n'est pas pertinente, la page ne présente pas de balise &lt;h3&gt; entre une balise &lt;h2&gt; et une balise &lt;h4&gt; notamment                                                        Solution : modifier les balises afin de créer une hiérarchie de titre logique et pertinente afin de faciliter la navigation des utilisateurs</t>
  </si>
  <si>
    <t>Durant la première étape, l'utilisateur peut se retrouver piéger entre les deux éléments "Aller à l'étape 2"; Durant la troisième étape, l'utilisateur peut se retrouver piéger entre les éléments "valider" "retour à l'étape 2" "la demande" et "annuler la démarche"</t>
  </si>
  <si>
    <t xml:space="preserve">La tabulation ne passe pas sur le bouton de déconnexion de la page et ne permet pas d'y accéder </t>
  </si>
  <si>
    <t>Des éléments qui devraient se suivre (nouvelle adresse et pièce jointe justificative) sont séparés par des éléments autres une fois les feuilles de style désactivées</t>
  </si>
  <si>
    <t>Les checkbox de la première étape n'ont pas une étiquette pertinente, le nom de la personne est repris au lieu d'indiquer l'état de la checkbox et son intérêt sur la page</t>
  </si>
  <si>
    <t>A la deuxieme étape, la date du changement d'adresse n'affiche pas une suggestion facilitant la correction d'erreur de saisie</t>
  </si>
  <si>
    <t>La plupart des pictogrammes utilisés sont décoratifs et devraient être ignorés, mais ils disposent d'un alt                    Solution : Vider les attributs alt afin que les technologies d'assistance ignorent ces pictogrammes</t>
  </si>
  <si>
    <t xml:space="preserve">Plusieurs images porteuses d'information ont un alt qui n'est pas forcément pertinent (les images liens vers les autres membres de la famille; les flèches du calendrier ..)                   Solution : Compléter les attributs alt afin de mieux transmettre les informations </t>
  </si>
  <si>
    <t>Les tableaux utilisés sur la page sont des tableaux de mise en forme dont le contenu linéarisé est compréhensible, mais les balises &lt;table&gt; ne disposent pas d'un attribut role="presentation"                                                              Solution : Ajouter l'attribut role="presentation" à tous les tableaux de mise en forme de la page</t>
  </si>
  <si>
    <t>Les balises &lt;table&gt; sont utilisées à des fins de présentation sans comporter l'attribut role="presentation"                          Solution : Ajouter l'attribut role="presentation" à tous les tableaux de mise en forme de la page</t>
  </si>
  <si>
    <t>La tabulation ignore la partie "Mes informations" et ne permet donc pas d'accéder aux adresses postales, mail et téléphone ainsi que de les modifier</t>
  </si>
  <si>
    <t>Les boutons permettant de modifier les informations personnelles (adresse; téléphone et courriel) ne sont plus visibles quand les feuilles de styles sont désactivées</t>
  </si>
  <si>
    <t>Le calendrier s'affiche ligne par ligne quand les feuilles de styles sont désactivées ne permettant pas de montrer le jour aligné à la date</t>
  </si>
  <si>
    <t>Le titre de la page n'est pas pertinent "Gestion de la relation citoyen de ... - Mes factures" Il manque des éléments au titre pour le rendre pertinent</t>
  </si>
  <si>
    <t>Des images de décorations ne disposent pas d'attributs les rendants ignorés par les technologies d'assistance (logo adhérent; photo de profil; "inscription" et "payeur"; Mon accueil; Nouvelle démarche; Edition de documents                             Solution : Vider l'attribut "alt" qui n'est pas vide; en ajouter un vide s'il n'est pas présent, ou utiliser l'attribut aria-hidden="true"</t>
  </si>
  <si>
    <t>Plusieurs éléments textuels ne sont pas assez contrastés (principalement dans la partie "Mes Informations", contrastes de 2,9:1 et 4:1) (+ élément du header)                                                                  Solution : Modifier les couleurs pour augmenter le contraste jusqu'au seuil de 4,5:1 demandé</t>
  </si>
  <si>
    <t>Le titre de la page n'est pas pertinent "Gestion de la relation citoyen de ... - Nouvelle demande" Il manque des éléments au titre pour le rendre pertinent</t>
  </si>
  <si>
    <t>Dans le récapitulatif, la partie "Le demandeur" n'est jamais accédée à la tabulation, le lien dispose de l'attribut role="presentation" et est donc ignoré</t>
  </si>
  <si>
    <t>La hiérarchie des titres n'est pas pertinente avec des balises &lt;h4&gt; suivies et précédées de balises &lt;h2&gt;</t>
  </si>
  <si>
    <t>Les balises &lt;table&gt; sont utilisées à des fins de présentation et ne disposent pas d'attribut role="presentation"</t>
  </si>
  <si>
    <t>Plusieurs éléments textuels ne sont pas suffisamment contrastés (2,8:1 pour les boutons Annuler la demande)         Solution : modifier les couleurs pour atteindre le contraste de 4,5:1 demandé</t>
  </si>
  <si>
    <t>Plusieurs images de décoration ne sont pas correctement ignorées par les technologies d'assistance (alt non vide)         Solution : vider l'attribut alt ou ajouter un attribut aria-hidden="true"</t>
  </si>
  <si>
    <t>Les images-bouton servant à modifier ou supprimer les pdf n'ont pas une alternative suffisamment détaillée/ pertinente pour en comprendre le rôle                                                               Solution : Ajouter du contenu à l'alt pour le rendre plus pertinent</t>
  </si>
  <si>
    <t>La balise &lt;table&gt; utilisée sur la page est présente à des fins de présentation de l'information, mais ne dispose pas de l'attribut role="presentation"</t>
  </si>
  <si>
    <t>Certaines images utilisées à des buts décoratifs possèdent un alt non vide, qui empêche ces images d'être ignorées par les technologies d'assistance                                                   Solution : Vider l'attribut alt ou ajouter un attribut aria-hidden="true"</t>
  </si>
  <si>
    <t>Deux éléments textuels (vert sur blanc) pas assez contrastés (2,6:1 et 2,9:1)                                                                     Solution : Modifier les couleurs pour atteindre le contraste demandé de 4,5:1</t>
  </si>
  <si>
    <t>Le titre de la page n'est pas pertinent "Gestion de la relation citoyen de ... - Suivi d'une demande " Il manque des éléments au titre pour le rendre pertinent</t>
  </si>
  <si>
    <t xml:space="preserve">La tabulation ne permet pas d'accéder aux parties "Demandeur";"La demande";"Historique";"Echanges";"Pieces jointes" lorsqu'elles ne sont pas celles en focus actuel </t>
  </si>
  <si>
    <t xml:space="preserve">La page ne dispose pas de système de navigation </t>
  </si>
  <si>
    <t>Le champ de formulaire "Votre nouveau message" dans la partie "Echanges" n'a pas d'étiquette conforme au RGAA         Solution : Utiliser un attribut for="id" dans la balise &lt;label&gt; de l'étiquette du champ (ou une autre méthode préconisée dans le RGAA)</t>
  </si>
  <si>
    <t xml:space="preserve"> </t>
  </si>
  <si>
    <t>Dans la partie "Se créer un espace personnel", une image présenant ce qui sera un bouton pour écouter le format audio est incluse dans le texte - sans contexte autour présentant le nom du bouton, on conmptera donc sur une alternative pour connaitre le nom du bouton - or pas d'alternative textuelle
Solution : Ajouter un attribut alt pertinent permettant à l'utilisateur de reconnaitre le bouton sur les autres pages</t>
  </si>
  <si>
    <t>Les symboles des étapes pour avancer ou revenir en arrière ne sont pas assez contrastés (2,9:1 )                             Solution : modifier les couleurs pour atteindre le contraste de 3:1 demandé</t>
  </si>
  <si>
    <t>Les étapes de la démarche non sélectionnées sont en gris clair sur blanc avec un contraste de 1,9:1 et donc pas assez contrastées                                                                       Solution : Modifier les couleurs pour atteindre le contraste de 3:1 demandé</t>
  </si>
  <si>
    <t>Critères 4.1.3, pas de transcription de la vidéo</t>
  </si>
  <si>
    <t>utilisation de la balise &lt;font&gt; pour le texte "LA" dans la section préambule</t>
  </si>
  <si>
    <t>utilisation de l'attirbut Width au sein de la balise &lt;iframe&gt; qui introduit la vidéo dans la page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</si>
</sst>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quot; &quot;[$€-40C];[Red]&quot;-&quot;#,##0.00&quot; &quot;[$€-40C]"/>
    <numFmt numFmtId="165" formatCode="0.0%"/>
  </numFmts>
  <fonts count="43">
    <font>
      <sz val="12"/>
      <color rgb="FF000000"/>
      <name val="Liberation Sans1"/>
    </font>
    <font>
      <sz val="12"/>
      <color rgb="FF000000"/>
      <name val="Liberation Sans1"/>
    </font>
    <font>
      <b/>
      <sz val="10"/>
      <color rgb="FF000000"/>
      <name val="Liberation Sans1"/>
    </font>
    <font>
      <sz val="10"/>
      <color rgb="FFFFFFFF"/>
      <name val="Liberation Sans1"/>
    </font>
    <font>
      <sz val="10"/>
      <color rgb="FFCC0000"/>
      <name val="Liberation Sans1"/>
    </font>
    <font>
      <b/>
      <sz val="12"/>
      <color rgb="FFFFFFFF"/>
      <name val="Liberation Sans1"/>
    </font>
    <font>
      <b/>
      <sz val="12"/>
      <color rgb="FF808080"/>
      <name val="Liberation Sans1"/>
    </font>
    <font>
      <b/>
      <sz val="12"/>
      <color rgb="FF000000"/>
      <name val="Liberation Sans1"/>
    </font>
    <font>
      <b/>
      <sz val="8"/>
      <color rgb="FFFFFFFF"/>
      <name val="Liberation Sans1"/>
    </font>
    <font>
      <sz val="8"/>
      <color rgb="FF000000"/>
      <name val="Liberation Sans1"/>
    </font>
    <font>
      <b/>
      <sz val="8"/>
      <color rgb="FF000000"/>
      <name val="Liberation Sans1"/>
    </font>
    <font>
      <b/>
      <sz val="10"/>
      <color rgb="FFFFFFFF"/>
      <name val="Liberation Sans1"/>
    </font>
    <font>
      <u/>
      <sz val="10"/>
      <color rgb="FF0000D4"/>
      <name val="Arial"/>
      <family val="2"/>
    </font>
    <font>
      <i/>
      <sz val="10"/>
      <color rgb="FF808080"/>
      <name val="Liberation Sans1"/>
    </font>
    <font>
      <sz val="10"/>
      <color rgb="FF006600"/>
      <name val="Liberation Sans1"/>
    </font>
    <font>
      <b/>
      <i/>
      <sz val="16"/>
      <color rgb="FF000000"/>
      <name val="Liberation Sans1"/>
    </font>
    <font>
      <b/>
      <sz val="24"/>
      <color rgb="FF000000"/>
      <name val="Liberation Sans1"/>
    </font>
    <font>
      <sz val="18"/>
      <color rgb="FF000000"/>
      <name val="Liberation Sans1"/>
    </font>
    <font>
      <u/>
      <sz val="10"/>
      <color rgb="FF0000EE"/>
      <name val="Liberation Sans1"/>
    </font>
    <font>
      <u/>
      <sz val="12"/>
      <color rgb="FF0563C1"/>
      <name val="Liberation Sans1"/>
    </font>
    <font>
      <sz val="10"/>
      <color rgb="FF996600"/>
      <name val="Liberation Sans1"/>
    </font>
    <font>
      <b/>
      <sz val="8"/>
      <color rgb="FF808080"/>
      <name val="Liberation Sans1"/>
    </font>
    <font>
      <sz val="10"/>
      <color rgb="FF333333"/>
      <name val="Liberation Sans1"/>
    </font>
    <font>
      <b/>
      <i/>
      <u/>
      <sz val="12"/>
      <color rgb="FF000000"/>
      <name val="Liberation Sans1"/>
    </font>
    <font>
      <b/>
      <sz val="11"/>
      <color rgb="FFFFFFFF"/>
      <name val="Liberation Sans1"/>
    </font>
    <font>
      <b/>
      <sz val="15"/>
      <color rgb="FFFFFFFF"/>
      <name val="Liberation Sans1"/>
    </font>
    <font>
      <b/>
      <sz val="12"/>
      <color rgb="FF000000"/>
      <name val="Liberation Sans"/>
    </font>
    <font>
      <i/>
      <sz val="10"/>
      <color rgb="FF000000"/>
      <name val="Liberation Sans"/>
    </font>
    <font>
      <b/>
      <u/>
      <sz val="12"/>
      <color rgb="FFC81A71"/>
      <name val="Liberation Sans"/>
    </font>
    <font>
      <b/>
      <u/>
      <sz val="8"/>
      <color rgb="FFC81A71"/>
      <name val="Liberation Sans"/>
    </font>
    <font>
      <b/>
      <sz val="8"/>
      <color rgb="FF000000"/>
      <name val="Liberation Sans"/>
    </font>
    <font>
      <i/>
      <sz val="8"/>
      <color rgb="FF000000"/>
      <name val="Liberation Sans"/>
    </font>
    <font>
      <sz val="10"/>
      <color rgb="FF000000"/>
      <name val="Arial1"/>
    </font>
    <font>
      <b/>
      <sz val="12"/>
      <color rgb="FF0070C0"/>
      <name val="Liberation Sans1"/>
    </font>
    <font>
      <b/>
      <sz val="8"/>
      <color rgb="FFFFFFFF"/>
      <name val="Arial"/>
      <family val="2"/>
    </font>
    <font>
      <b/>
      <sz val="9"/>
      <color rgb="FFFFFFFF"/>
      <name val="Arial"/>
      <family val="2"/>
    </font>
    <font>
      <sz val="8"/>
      <color rgb="FF800000"/>
      <name val="Liberation Sans1"/>
    </font>
    <font>
      <b/>
      <sz val="16"/>
      <color rgb="FFFF0000"/>
      <name val="Liberation Sans1"/>
    </font>
    <font>
      <b/>
      <i/>
      <sz val="12"/>
      <color rgb="FF0070C0"/>
      <name val="Liberation Sans1"/>
    </font>
    <font>
      <sz val="12"/>
      <name val="Liberation Sans1"/>
    </font>
    <font>
      <sz val="8"/>
      <name val="Liberation Sans1"/>
    </font>
    <font>
      <sz val="11"/>
      <color theme="4" tint="-0.249977111117893"/>
      <name val="Calibri"/>
      <family val="2"/>
      <scheme val="minor"/>
    </font>
    <font>
      <u/>
      <sz val="11"/>
      <color theme="10"/>
      <name val="Calibri"/>
      <family val="2"/>
      <scheme val="minor"/>
    </font>
  </fonts>
  <fills count="18">
    <fill>
      <patternFill patternType="none"/>
    </fill>
    <fill>
      <patternFill patternType="gray125"/>
    </fill>
    <fill>
      <patternFill patternType="solid">
        <fgColor rgb="FF000000"/>
        <bgColor rgb="FF000000"/>
      </patternFill>
    </fill>
    <fill>
      <patternFill patternType="solid">
        <fgColor rgb="FF808080"/>
        <bgColor rgb="FF808080"/>
      </patternFill>
    </fill>
    <fill>
      <patternFill patternType="solid">
        <fgColor rgb="FFDDDDDD"/>
        <bgColor rgb="FFDDDDDD"/>
      </patternFill>
    </fill>
    <fill>
      <patternFill patternType="solid">
        <fgColor rgb="FFFFCCCC"/>
        <bgColor rgb="FFFFCCCC"/>
      </patternFill>
    </fill>
    <fill>
      <patternFill patternType="solid">
        <fgColor rgb="FF07838B"/>
        <bgColor rgb="FF07838B"/>
      </patternFill>
    </fill>
    <fill>
      <patternFill patternType="solid">
        <fgColor rgb="FFFFFFFF"/>
        <bgColor rgb="FFFFFFFF"/>
      </patternFill>
    </fill>
    <fill>
      <patternFill patternType="solid">
        <fgColor rgb="FFDE1B3E"/>
        <bgColor rgb="FFDE1B3E"/>
      </patternFill>
    </fill>
    <fill>
      <patternFill patternType="solid">
        <fgColor rgb="FFFFFFCC"/>
        <bgColor rgb="FFFFFFCC"/>
      </patternFill>
    </fill>
    <fill>
      <patternFill patternType="solid">
        <fgColor rgb="FFEEEEEE"/>
        <bgColor rgb="FFEEEEEE"/>
      </patternFill>
    </fill>
    <fill>
      <patternFill patternType="solid">
        <fgColor rgb="FF2D77D0"/>
        <bgColor rgb="FF2D77D0"/>
      </patternFill>
    </fill>
    <fill>
      <patternFill patternType="solid">
        <fgColor rgb="FFCC0000"/>
        <bgColor rgb="FFCC0000"/>
      </patternFill>
    </fill>
    <fill>
      <patternFill patternType="solid">
        <fgColor rgb="FFCCFFCC"/>
        <bgColor rgb="FFCCFFCC"/>
      </patternFill>
    </fill>
    <fill>
      <patternFill patternType="solid">
        <fgColor rgb="FFC81A71"/>
        <bgColor rgb="FFC81A71"/>
      </patternFill>
    </fill>
    <fill>
      <patternFill patternType="solid">
        <fgColor rgb="FF933C53"/>
        <bgColor rgb="FF933C53"/>
      </patternFill>
    </fill>
    <fill>
      <patternFill patternType="solid">
        <fgColor theme="4" tint="0.79998168889431442"/>
        <bgColor theme="4" tint="0.79998168889431442"/>
      </patternFill>
    </fill>
    <fill>
      <patternFill patternType="solid">
        <fgColor theme="0"/>
        <bgColor indexed="64"/>
      </patternFill>
    </fill>
  </fills>
  <borders count="10">
    <border>
      <left/>
      <right/>
      <top/>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style="medium">
        <color rgb="FF000000"/>
      </bottom>
      <diagonal/>
    </border>
    <border>
      <left style="thin">
        <color indexed="64"/>
      </left>
      <right style="thin">
        <color indexed="64"/>
      </right>
      <top style="thin">
        <color indexed="64"/>
      </top>
      <bottom style="thin">
        <color indexed="64"/>
      </bottom>
      <diagonal/>
    </border>
  </borders>
  <cellStyleXfs count="53">
    <xf numFmtId="0" fontId="0" fillId="0" borderId="0"/>
    <xf numFmtId="0" fontId="22" fillId="9" borderId="1" applyNumberFormat="0" applyProtection="0"/>
    <xf numFmtId="0" fontId="2" fillId="0" borderId="0" applyNumberFormat="0" applyBorder="0" applyProtection="0"/>
    <xf numFmtId="0" fontId="3" fillId="2" borderId="0" applyNumberFormat="0" applyBorder="0" applyProtection="0"/>
    <xf numFmtId="0" fontId="3" fillId="3" borderId="0" applyNumberFormat="0" applyBorder="0" applyProtection="0"/>
    <xf numFmtId="0" fontId="2" fillId="4" borderId="0" applyNumberFormat="0" applyBorder="0" applyProtection="0"/>
    <xf numFmtId="0" fontId="4" fillId="5" borderId="0" applyNumberFormat="0" applyBorder="0" applyProtection="0"/>
    <xf numFmtId="49" fontId="5" fillId="6" borderId="0" applyBorder="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49" fontId="5" fillId="6" borderId="0" applyBorder="0" applyAlignment="0" applyProtection="0"/>
    <xf numFmtId="0" fontId="7" fillId="9" borderId="0" applyNumberFormat="0" applyBorder="0" applyAlignment="0" applyProtection="0"/>
    <xf numFmtId="0" fontId="7" fillId="0" borderId="0" applyNumberFormat="0" applyBorder="0" applyAlignment="0" applyProtection="0"/>
    <xf numFmtId="49" fontId="6" fillId="7" borderId="0" applyBorder="0" applyAlignment="0" applyProtection="0"/>
    <xf numFmtId="49" fontId="5" fillId="8" borderId="0" applyBorder="0" applyAlignment="0" applyProtection="0"/>
    <xf numFmtId="49" fontId="5" fillId="2" borderId="0" applyBorder="0" applyAlignment="0" applyProtection="0"/>
    <xf numFmtId="0" fontId="7" fillId="9" borderId="0" applyNumberFormat="0" applyBorder="0" applyProtection="0"/>
    <xf numFmtId="0" fontId="7" fillId="0" borderId="0" applyNumberFormat="0" applyBorder="0" applyProtection="0"/>
    <xf numFmtId="49" fontId="6" fillId="7" borderId="0" applyBorder="0" applyProtection="0"/>
    <xf numFmtId="49" fontId="5" fillId="8" borderId="0" applyBorder="0" applyProtection="0"/>
    <xf numFmtId="49" fontId="5" fillId="2" borderId="0" applyBorder="0" applyProtection="0"/>
    <xf numFmtId="49" fontId="5" fillId="6" borderId="0" applyBorder="0" applyAlignment="0" applyProtection="0"/>
    <xf numFmtId="0" fontId="7" fillId="9" borderId="0" applyNumberFormat="0" applyBorder="0" applyAlignment="0" applyProtection="0"/>
    <xf numFmtId="0" fontId="7" fillId="0" borderId="0" applyNumberFormat="0" applyBorder="0" applyAlignment="0" applyProtection="0"/>
    <xf numFmtId="49" fontId="8" fillId="6" borderId="0" applyBorder="0" applyProtection="0">
      <alignment horizontal="center" vertical="center"/>
    </xf>
    <xf numFmtId="0" fontId="9" fillId="10" borderId="0" applyNumberFormat="0" applyBorder="0" applyProtection="0"/>
    <xf numFmtId="0" fontId="10" fillId="9" borderId="0" applyNumberFormat="0" applyBorder="0" applyProtection="0">
      <alignment horizontal="center" vertical="center"/>
    </xf>
    <xf numFmtId="0" fontId="10" fillId="0" borderId="0" applyNumberFormat="0" applyBorder="0" applyProtection="0">
      <alignment horizontal="center" vertical="center"/>
    </xf>
    <xf numFmtId="0" fontId="8" fillId="11" borderId="0" applyNumberFormat="0" applyBorder="0" applyProtection="0"/>
    <xf numFmtId="0" fontId="11" fillId="12" borderId="0" applyNumberFormat="0" applyBorder="0" applyProtection="0"/>
    <xf numFmtId="0" fontId="12" fillId="0" borderId="0" applyNumberFormat="0" applyBorder="0" applyProtection="0"/>
    <xf numFmtId="0" fontId="13" fillId="0" borderId="0" applyNumberFormat="0" applyBorder="0" applyProtection="0"/>
    <xf numFmtId="0" fontId="14" fillId="13" borderId="0" applyNumberFormat="0" applyBorder="0" applyProtection="0"/>
    <xf numFmtId="0" fontId="15" fillId="0" borderId="0" applyNumberFormat="0" applyBorder="0" applyProtection="0">
      <alignment horizontal="center"/>
    </xf>
    <xf numFmtId="0" fontId="16" fillId="0" borderId="0" applyNumberFormat="0" applyBorder="0" applyProtection="0"/>
    <xf numFmtId="0" fontId="17" fillId="0" borderId="0" applyNumberFormat="0" applyBorder="0" applyProtection="0"/>
    <xf numFmtId="0" fontId="1" fillId="0" borderId="0" applyNumberFormat="0" applyFont="0" applyBorder="0" applyProtection="0"/>
    <xf numFmtId="0" fontId="15" fillId="0" borderId="0" applyNumberFormat="0" applyBorder="0" applyProtection="0">
      <alignment horizontal="center" textRotation="90"/>
    </xf>
    <xf numFmtId="0" fontId="18" fillId="0" borderId="0" applyNumberFormat="0" applyBorder="0" applyProtection="0"/>
    <xf numFmtId="0" fontId="19" fillId="0" borderId="0" applyNumberFormat="0" applyFill="0" applyBorder="0" applyAlignment="0" applyProtection="0"/>
    <xf numFmtId="0" fontId="20" fillId="9" borderId="0" applyNumberFormat="0" applyBorder="0" applyProtection="0"/>
    <xf numFmtId="49" fontId="21" fillId="7" borderId="0" applyBorder="0" applyProtection="0">
      <alignment horizontal="center" vertical="center"/>
    </xf>
    <xf numFmtId="49" fontId="8" fillId="8" borderId="0" applyBorder="0" applyProtection="0">
      <alignment horizontal="center" vertical="center"/>
    </xf>
    <xf numFmtId="49" fontId="8" fillId="2" borderId="0" applyBorder="0" applyProtection="0">
      <alignment horizontal="center" vertical="center"/>
    </xf>
    <xf numFmtId="0" fontId="23" fillId="0" borderId="0" applyNumberFormat="0" applyBorder="0" applyProtection="0"/>
    <xf numFmtId="164" fontId="23" fillId="0" borderId="0" applyBorder="0" applyProtection="0"/>
    <xf numFmtId="0" fontId="1" fillId="0" borderId="0" applyNumberFormat="0" applyFont="0" applyBorder="0" applyProtection="0"/>
    <xf numFmtId="0" fontId="1" fillId="0" borderId="0" applyNumberFormat="0" applyFont="0" applyBorder="0" applyProtection="0"/>
    <xf numFmtId="0" fontId="24" fillId="14" borderId="0" applyNumberFormat="0" applyBorder="0" applyProtection="0">
      <alignment horizontal="center" vertical="center"/>
    </xf>
    <xf numFmtId="0" fontId="7" fillId="15" borderId="0" applyNumberFormat="0" applyBorder="0" applyProtection="0"/>
    <xf numFmtId="0" fontId="4" fillId="0" borderId="0" applyNumberFormat="0" applyBorder="0" applyProtection="0"/>
    <xf numFmtId="9" fontId="1" fillId="0" borderId="0" applyFont="0" applyFill="0" applyBorder="0" applyAlignment="0" applyProtection="0"/>
  </cellStyleXfs>
  <cellXfs count="82">
    <xf numFmtId="0" fontId="0" fillId="0" borderId="0" xfId="0"/>
    <xf numFmtId="0" fontId="0" fillId="0" borderId="0" xfId="0" applyAlignment="1">
      <alignment horizontal="left" vertical="center" wrapText="1"/>
    </xf>
    <xf numFmtId="0" fontId="8" fillId="11" borderId="2" xfId="0" applyFont="1" applyFill="1" applyBorder="1" applyAlignment="1">
      <alignment horizontal="right" vertical="center"/>
    </xf>
    <xf numFmtId="0" fontId="8" fillId="11" borderId="2" xfId="0" applyFont="1" applyFill="1" applyBorder="1" applyAlignment="1">
      <alignment horizontal="left" vertical="center"/>
    </xf>
    <xf numFmtId="0" fontId="9" fillId="0" borderId="0" xfId="0" applyFont="1" applyAlignment="1">
      <alignment horizontal="left" vertical="center" wrapText="1"/>
    </xf>
    <xf numFmtId="0" fontId="0" fillId="14" borderId="0" xfId="0" applyFill="1"/>
    <xf numFmtId="0" fontId="0" fillId="0" borderId="0" xfId="0" applyAlignment="1">
      <alignment horizontal="left" vertical="center"/>
    </xf>
    <xf numFmtId="0" fontId="0" fillId="0" borderId="0" xfId="0" applyAlignment="1">
      <alignment horizontal="center" vertical="center"/>
    </xf>
    <xf numFmtId="0" fontId="2" fillId="0" borderId="0" xfId="0" applyFont="1" applyAlignment="1">
      <alignment horizontal="left" vertical="center" wrapText="1"/>
    </xf>
    <xf numFmtId="0" fontId="8" fillId="11" borderId="0" xfId="29"/>
    <xf numFmtId="0" fontId="8" fillId="11" borderId="0" xfId="29" applyAlignment="1">
      <alignment horizontal="center"/>
    </xf>
    <xf numFmtId="0" fontId="32" fillId="0" borderId="2" xfId="0" applyFont="1" applyBorder="1" applyAlignment="1">
      <alignment horizontal="center" vertical="center" wrapText="1"/>
    </xf>
    <xf numFmtId="0" fontId="19" fillId="0" borderId="2" xfId="40" applyBorder="1" applyAlignment="1">
      <alignment horizontal="left" vertical="center"/>
    </xf>
    <xf numFmtId="0" fontId="0" fillId="0" borderId="2" xfId="0" applyBorder="1" applyAlignment="1">
      <alignment horizontal="left" vertical="center" wrapText="1"/>
    </xf>
    <xf numFmtId="0" fontId="0" fillId="0" borderId="2" xfId="0" applyBorder="1" applyAlignment="1">
      <alignment horizontal="left" vertical="center"/>
    </xf>
    <xf numFmtId="0" fontId="0" fillId="0" borderId="2" xfId="0" applyBorder="1" applyAlignment="1">
      <alignment horizontal="center" vertical="center"/>
    </xf>
    <xf numFmtId="0" fontId="8" fillId="11" borderId="2" xfId="29" applyBorder="1" applyAlignment="1">
      <alignment horizontal="center" vertical="center" textRotation="90" wrapText="1"/>
    </xf>
    <xf numFmtId="0" fontId="8" fillId="11" borderId="2" xfId="29" applyBorder="1" applyAlignment="1">
      <alignment horizontal="center" vertical="center" wrapText="1"/>
    </xf>
    <xf numFmtId="0" fontId="10" fillId="0" borderId="2" xfId="0" applyFont="1" applyBorder="1" applyAlignment="1">
      <alignment horizontal="center" vertical="center" wrapText="1"/>
    </xf>
    <xf numFmtId="0" fontId="9" fillId="0" borderId="2" xfId="0" applyFont="1" applyBorder="1" applyAlignment="1">
      <alignment horizontal="left" vertical="center" wrapText="1"/>
    </xf>
    <xf numFmtId="0" fontId="0" fillId="0" borderId="0" xfId="0" applyAlignment="1">
      <alignment vertical="center"/>
    </xf>
    <xf numFmtId="0" fontId="7" fillId="0" borderId="0" xfId="0" applyFont="1" applyAlignment="1">
      <alignment horizontal="center" vertical="center" wrapText="1"/>
    </xf>
    <xf numFmtId="0" fontId="8" fillId="0" borderId="0" xfId="29" applyFill="1" applyAlignment="1">
      <alignment horizontal="center" vertical="center" wrapText="1"/>
    </xf>
    <xf numFmtId="0" fontId="9" fillId="10" borderId="5" xfId="0" applyFont="1" applyFill="1" applyBorder="1" applyAlignment="1">
      <alignment horizontal="center"/>
    </xf>
    <xf numFmtId="0" fontId="9" fillId="10" borderId="6" xfId="0" applyFont="1" applyFill="1" applyBorder="1" applyAlignment="1">
      <alignment horizontal="center"/>
    </xf>
    <xf numFmtId="49" fontId="8" fillId="6" borderId="2" xfId="25" applyBorder="1">
      <alignment horizontal="center" vertical="center"/>
    </xf>
    <xf numFmtId="0" fontId="7" fillId="0" borderId="0" xfId="0" applyFont="1"/>
    <xf numFmtId="0" fontId="9" fillId="0" borderId="2" xfId="0" applyFont="1" applyBorder="1" applyAlignment="1">
      <alignment horizontal="center"/>
    </xf>
    <xf numFmtId="0" fontId="9" fillId="0" borderId="7" xfId="0" applyFont="1" applyBorder="1" applyAlignment="1">
      <alignment horizontal="center"/>
    </xf>
    <xf numFmtId="49" fontId="8" fillId="8" borderId="2" xfId="43" applyBorder="1">
      <alignment horizontal="center" vertical="center"/>
    </xf>
    <xf numFmtId="0" fontId="9" fillId="10" borderId="2" xfId="0" applyFont="1" applyFill="1" applyBorder="1" applyAlignment="1">
      <alignment horizontal="center"/>
    </xf>
    <xf numFmtId="0" fontId="9" fillId="10" borderId="7" xfId="0" applyFont="1" applyFill="1" applyBorder="1" applyAlignment="1">
      <alignment horizontal="center"/>
    </xf>
    <xf numFmtId="49" fontId="21" fillId="7" borderId="2" xfId="42" applyBorder="1">
      <alignment horizontal="center" vertical="center"/>
    </xf>
    <xf numFmtId="0" fontId="9" fillId="0" borderId="4" xfId="0" applyFont="1" applyBorder="1" applyAlignment="1">
      <alignment horizontal="center"/>
    </xf>
    <xf numFmtId="0" fontId="9" fillId="0" borderId="8" xfId="0" applyFont="1" applyBorder="1" applyAlignment="1">
      <alignment horizontal="center"/>
    </xf>
    <xf numFmtId="0" fontId="10" fillId="9" borderId="2" xfId="27" applyBorder="1">
      <alignment horizontal="center" vertical="center"/>
    </xf>
    <xf numFmtId="0" fontId="0" fillId="0" borderId="0" xfId="0" applyAlignment="1">
      <alignment horizontal="center"/>
    </xf>
    <xf numFmtId="0" fontId="0" fillId="0" borderId="0" xfId="0" applyAlignment="1">
      <alignment horizontal="left"/>
    </xf>
    <xf numFmtId="0" fontId="5" fillId="2" borderId="0" xfId="0" applyFont="1" applyFill="1" applyAlignment="1">
      <alignment horizontal="center"/>
    </xf>
    <xf numFmtId="0" fontId="7" fillId="10" borderId="2" xfId="0" applyFont="1" applyFill="1" applyBorder="1" applyAlignment="1">
      <alignment horizontal="center"/>
    </xf>
    <xf numFmtId="0" fontId="5" fillId="0" borderId="0" xfId="0" applyFont="1" applyAlignment="1">
      <alignment horizontal="center"/>
    </xf>
    <xf numFmtId="0" fontId="7" fillId="0" borderId="2" xfId="0" applyFont="1" applyBorder="1" applyAlignment="1">
      <alignment horizontal="center"/>
    </xf>
    <xf numFmtId="0" fontId="0" fillId="14" borderId="0" xfId="0" applyFill="1" applyAlignment="1">
      <alignment horizontal="center"/>
    </xf>
    <xf numFmtId="0" fontId="5" fillId="14" borderId="2" xfId="0" applyFont="1" applyFill="1" applyBorder="1" applyAlignment="1">
      <alignment horizontal="center"/>
    </xf>
    <xf numFmtId="0" fontId="5" fillId="14" borderId="0" xfId="0" applyFont="1" applyFill="1" applyAlignment="1">
      <alignment horizontal="center"/>
    </xf>
    <xf numFmtId="0" fontId="5" fillId="0" borderId="2" xfId="0" applyFont="1" applyBorder="1" applyAlignment="1">
      <alignment horizontal="center"/>
    </xf>
    <xf numFmtId="0" fontId="7" fillId="0" borderId="0" xfId="0" applyFont="1" applyAlignment="1">
      <alignment horizontal="center"/>
    </xf>
    <xf numFmtId="0" fontId="9" fillId="0" borderId="2" xfId="0" applyFont="1" applyBorder="1" applyAlignment="1">
      <alignment horizontal="center" vertical="center" wrapText="1"/>
    </xf>
    <xf numFmtId="0" fontId="0" fillId="0" borderId="0" xfId="0" applyAlignment="1">
      <alignment vertical="center" wrapText="1"/>
    </xf>
    <xf numFmtId="0" fontId="36" fillId="0" borderId="2" xfId="0" applyFont="1" applyBorder="1" applyAlignment="1">
      <alignment horizontal="left" vertical="center" wrapText="1"/>
    </xf>
    <xf numFmtId="0" fontId="0" fillId="0" borderId="0" xfId="0" applyAlignment="1">
      <alignment horizontal="center" vertical="center" wrapText="1"/>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33" fillId="0" borderId="0" xfId="0" applyFont="1" applyAlignment="1">
      <alignment horizontal="left" vertical="center"/>
    </xf>
    <xf numFmtId="165" fontId="33" fillId="0" borderId="0" xfId="52" applyNumberFormat="1" applyFont="1" applyAlignment="1">
      <alignment horizontal="left" vertical="center"/>
    </xf>
    <xf numFmtId="0" fontId="37" fillId="0" borderId="0" xfId="0" applyFont="1"/>
    <xf numFmtId="0" fontId="38" fillId="0" borderId="0" xfId="0" applyFont="1" applyAlignment="1">
      <alignment horizontal="left" vertical="center"/>
    </xf>
    <xf numFmtId="165" fontId="38" fillId="0" borderId="0" xfId="52" applyNumberFormat="1" applyFont="1" applyAlignment="1">
      <alignment horizontal="left" vertical="center"/>
    </xf>
    <xf numFmtId="0" fontId="0" fillId="0" borderId="2" xfId="31" applyFont="1" applyFill="1" applyBorder="1" applyAlignment="1">
      <alignment horizontal="center" vertical="center" wrapText="1"/>
    </xf>
    <xf numFmtId="0" fontId="0" fillId="0" borderId="2" xfId="0" applyFill="1" applyBorder="1" applyAlignment="1">
      <alignment horizontal="center" vertical="center"/>
    </xf>
    <xf numFmtId="0" fontId="39" fillId="0" borderId="2" xfId="0" applyFont="1" applyFill="1" applyBorder="1" applyAlignment="1">
      <alignment horizontal="left" vertical="center" wrapText="1"/>
    </xf>
    <xf numFmtId="0" fontId="40" fillId="0" borderId="2" xfId="0" applyFont="1" applyBorder="1" applyAlignment="1">
      <alignment horizontal="left" vertical="center" wrapText="1"/>
    </xf>
    <xf numFmtId="0" fontId="0" fillId="0" borderId="9" xfId="0" applyBorder="1" applyAlignment="1">
      <alignment vertical="center"/>
    </xf>
    <xf numFmtId="0" fontId="41" fillId="16" borderId="0" xfId="0" applyFont="1" applyFill="1" applyAlignment="1">
      <alignment vertical="top"/>
    </xf>
    <xf numFmtId="0" fontId="42" fillId="16" borderId="0" xfId="40" applyFont="1" applyFill="1" applyAlignment="1">
      <alignment vertical="top" wrapText="1"/>
    </xf>
    <xf numFmtId="0" fontId="41" fillId="16" borderId="0" xfId="0" applyFont="1" applyFill="1" applyAlignment="1">
      <alignment horizontal="center" vertical="top"/>
    </xf>
    <xf numFmtId="0" fontId="41" fillId="0" borderId="0" xfId="0" applyFont="1" applyAlignment="1">
      <alignment vertical="top"/>
    </xf>
    <xf numFmtId="0" fontId="42" fillId="0" borderId="0" xfId="40" applyFont="1" applyAlignment="1">
      <alignment vertical="top" wrapText="1"/>
    </xf>
    <xf numFmtId="0" fontId="41" fillId="0" borderId="0" xfId="0" applyFont="1" applyAlignment="1">
      <alignment horizontal="center" vertical="top"/>
    </xf>
    <xf numFmtId="0" fontId="0" fillId="17" borderId="0" xfId="0" applyFill="1" applyAlignment="1">
      <alignment horizontal="left" vertical="center" wrapText="1"/>
    </xf>
    <xf numFmtId="0" fontId="5" fillId="14" borderId="0" xfId="49" applyFont="1" applyAlignment="1">
      <alignment horizontal="center" vertical="center" wrapText="1"/>
    </xf>
    <xf numFmtId="0" fontId="25" fillId="14" borderId="0" xfId="49" applyFont="1" applyAlignment="1">
      <alignment horizontal="center" vertical="center"/>
    </xf>
    <xf numFmtId="0" fontId="0" fillId="10" borderId="0" xfId="0" applyFill="1" applyAlignment="1">
      <alignment horizontal="left" vertical="center" wrapText="1"/>
    </xf>
    <xf numFmtId="0" fontId="9" fillId="0" borderId="0" xfId="0" applyFont="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center" wrapText="1"/>
    </xf>
    <xf numFmtId="0" fontId="34" fillId="11" borderId="2" xfId="29" applyFont="1" applyBorder="1" applyAlignment="1">
      <alignment horizontal="center" vertical="center" textRotation="90" wrapText="1"/>
    </xf>
    <xf numFmtId="0" fontId="5" fillId="14" borderId="3" xfId="49" applyFont="1" applyBorder="1" applyAlignment="1">
      <alignment horizontal="center" vertical="center" wrapText="1"/>
    </xf>
    <xf numFmtId="0" fontId="8" fillId="11" borderId="4" xfId="29" applyBorder="1" applyAlignment="1">
      <alignment horizontal="center" vertical="center" textRotation="90" wrapText="1"/>
    </xf>
    <xf numFmtId="0" fontId="8" fillId="11" borderId="4" xfId="29" applyBorder="1" applyAlignment="1">
      <alignment horizontal="center" vertical="center" wrapText="1"/>
    </xf>
    <xf numFmtId="0" fontId="35" fillId="11" borderId="4" xfId="29" applyFont="1" applyBorder="1" applyAlignment="1">
      <alignment horizontal="center" vertical="center" textRotation="90" wrapText="1"/>
    </xf>
    <xf numFmtId="0" fontId="24" fillId="14" borderId="3" xfId="49" applyBorder="1" applyAlignment="1">
      <alignment horizontal="center" vertical="center"/>
    </xf>
  </cellXfs>
  <cellStyles count="53">
    <cellStyle name="Accent" xfId="2" xr:uid="{00000000-0005-0000-0000-000000000000}"/>
    <cellStyle name="Accent 1" xfId="3" xr:uid="{00000000-0005-0000-0000-000001000000}"/>
    <cellStyle name="Accent 2" xfId="4" xr:uid="{00000000-0005-0000-0000-000002000000}"/>
    <cellStyle name="Accent 3" xfId="5" xr:uid="{00000000-0005-0000-0000-000003000000}"/>
    <cellStyle name="Bad" xfId="6" xr:uid="{00000000-0005-0000-0000-000004000000}"/>
    <cellStyle name="cf1" xfId="7" xr:uid="{00000000-0005-0000-0000-000005000000}"/>
    <cellStyle name="cf10" xfId="8" xr:uid="{00000000-0005-0000-0000-000006000000}"/>
    <cellStyle name="cf11" xfId="9" xr:uid="{00000000-0005-0000-0000-000007000000}"/>
    <cellStyle name="cf12" xfId="10" xr:uid="{00000000-0005-0000-0000-000008000000}"/>
    <cellStyle name="cf13" xfId="11" xr:uid="{00000000-0005-0000-0000-000009000000}"/>
    <cellStyle name="cf14" xfId="12" xr:uid="{00000000-0005-0000-0000-00000A000000}"/>
    <cellStyle name="cf15" xfId="13" xr:uid="{00000000-0005-0000-0000-00000B000000}"/>
    <cellStyle name="cf16" xfId="14" xr:uid="{00000000-0005-0000-0000-00000C000000}"/>
    <cellStyle name="cf17" xfId="15" xr:uid="{00000000-0005-0000-0000-00000D000000}"/>
    <cellStyle name="cf18" xfId="16" xr:uid="{00000000-0005-0000-0000-00000E000000}"/>
    <cellStyle name="cf2" xfId="17" xr:uid="{00000000-0005-0000-0000-00000F000000}"/>
    <cellStyle name="cf3" xfId="18" xr:uid="{00000000-0005-0000-0000-000010000000}"/>
    <cellStyle name="cf4" xfId="19" xr:uid="{00000000-0005-0000-0000-000011000000}"/>
    <cellStyle name="cf5" xfId="20" xr:uid="{00000000-0005-0000-0000-000012000000}"/>
    <cellStyle name="cf6" xfId="21" xr:uid="{00000000-0005-0000-0000-000013000000}"/>
    <cellStyle name="cf7" xfId="22" xr:uid="{00000000-0005-0000-0000-000014000000}"/>
    <cellStyle name="cf8" xfId="23" xr:uid="{00000000-0005-0000-0000-000015000000}"/>
    <cellStyle name="cf9" xfId="24" xr:uid="{00000000-0005-0000-0000-000016000000}"/>
    <cellStyle name="Conforme" xfId="25" xr:uid="{00000000-0005-0000-0000-000017000000}"/>
    <cellStyle name="Critère NA" xfId="26" xr:uid="{00000000-0005-0000-0000-000018000000}"/>
    <cellStyle name="Dérogation" xfId="27" xr:uid="{00000000-0005-0000-0000-000019000000}"/>
    <cellStyle name="Dérogation-N" xfId="28" xr:uid="{00000000-0005-0000-0000-00001A000000}"/>
    <cellStyle name="Entête tableau" xfId="29" xr:uid="{00000000-0005-0000-0000-00001B000000}"/>
    <cellStyle name="Error" xfId="30" xr:uid="{00000000-0005-0000-0000-00001C000000}"/>
    <cellStyle name="Excel Built-in Hyperlink" xfId="31" xr:uid="{00000000-0005-0000-0000-00001D000000}"/>
    <cellStyle name="Footnote" xfId="32" xr:uid="{00000000-0005-0000-0000-00001E000000}"/>
    <cellStyle name="Good" xfId="33" xr:uid="{00000000-0005-0000-0000-00001F000000}"/>
    <cellStyle name="Heading" xfId="34" xr:uid="{00000000-0005-0000-0000-000020000000}"/>
    <cellStyle name="Heading (user)" xfId="35" xr:uid="{00000000-0005-0000-0000-000021000000}"/>
    <cellStyle name="Heading 1" xfId="36" xr:uid="{00000000-0005-0000-0000-000022000000}"/>
    <cellStyle name="Heading 2" xfId="37" xr:uid="{00000000-0005-0000-0000-000023000000}"/>
    <cellStyle name="Heading1" xfId="38" xr:uid="{00000000-0005-0000-0000-000024000000}"/>
    <cellStyle name="Hyperlink" xfId="39" xr:uid="{00000000-0005-0000-0000-000025000000}"/>
    <cellStyle name="Lien hypertexte" xfId="40" xr:uid="{00000000-0005-0000-0000-000026000000}"/>
    <cellStyle name="Neutral" xfId="41" xr:uid="{00000000-0005-0000-0000-000027000000}"/>
    <cellStyle name="Non applicable" xfId="42" xr:uid="{00000000-0005-0000-0000-000028000000}"/>
    <cellStyle name="Non conforme" xfId="43" xr:uid="{00000000-0005-0000-0000-000029000000}"/>
    <cellStyle name="Non testé" xfId="44" xr:uid="{00000000-0005-0000-0000-00002A000000}"/>
    <cellStyle name="Normal" xfId="0" builtinId="0" customBuiltin="1"/>
    <cellStyle name="Note" xfId="1" builtinId="10" customBuiltin="1"/>
    <cellStyle name="Pourcentage" xfId="52" builtinId="5"/>
    <cellStyle name="Result" xfId="45" xr:uid="{00000000-0005-0000-0000-00002D000000}"/>
    <cellStyle name="Result2" xfId="46" xr:uid="{00000000-0005-0000-0000-00002E000000}"/>
    <cellStyle name="Status" xfId="47" xr:uid="{00000000-0005-0000-0000-00002F000000}"/>
    <cellStyle name="Text" xfId="48" xr:uid="{00000000-0005-0000-0000-000030000000}"/>
    <cellStyle name="Titre tableau" xfId="49" xr:uid="{00000000-0005-0000-0000-000031000000}"/>
    <cellStyle name="TitreViolet" xfId="50" xr:uid="{00000000-0005-0000-0000-000032000000}"/>
    <cellStyle name="Warning" xfId="51" xr:uid="{00000000-0005-0000-0000-000033000000}"/>
  </cellStyles>
  <dxfs count="55">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7838B"/>
          <bgColor rgb="FF07838B"/>
        </patternFill>
      </fill>
    </dxf>
    <dxf>
      <font>
        <b/>
        <color rgb="FFFFFFFF"/>
      </font>
      <numFmt numFmtId="30" formatCode="@"/>
      <fill>
        <patternFill patternType="solid">
          <fgColor rgb="FF000000"/>
          <bgColor rgb="FF000000"/>
        </patternFill>
      </fill>
    </dxf>
    <dxf>
      <font>
        <b/>
        <color rgb="FFFFFFFF"/>
      </font>
      <numFmt numFmtId="30" formatCode="@"/>
      <fill>
        <patternFill patternType="solid">
          <fgColor rgb="FFDE1B3E"/>
          <bgColor rgb="FFDE1B3E"/>
        </patternFill>
      </fill>
    </dxf>
    <dxf>
      <font>
        <b/>
        <color rgb="FF808080"/>
      </font>
      <numFmt numFmtId="30" formatCode="@"/>
      <fill>
        <patternFill patternType="solid">
          <fgColor rgb="FFFFFFFF"/>
          <bgColor rgb="FFFFFFFF"/>
        </patternFill>
      </fill>
    </dxf>
    <dxf>
      <font>
        <b/>
        <color rgb="FF000000"/>
      </font>
      <fill>
        <patternFill patternType="none"/>
      </fill>
    </dxf>
    <dxf>
      <font>
        <b/>
        <color rgb="FF000000"/>
      </font>
      <fill>
        <patternFill patternType="solid">
          <fgColor rgb="FFFFFFCC"/>
          <bgColor rgb="FFFFFFCC"/>
        </patternFill>
      </fill>
    </dxf>
    <dxf>
      <font>
        <b/>
        <color rgb="FFFFFFFF"/>
      </font>
      <numFmt numFmtId="30" formatCode="@"/>
      <fill>
        <patternFill patternType="solid">
          <fgColor rgb="FF07838B"/>
          <bgColor rgb="FF07838B"/>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3" Type="http://schemas.openxmlformats.org/officeDocument/2006/relationships/themeOverride" Target="../theme/themeOverride4.xml"/><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3" Type="http://schemas.openxmlformats.org/officeDocument/2006/relationships/themeOverride" Target="../theme/themeOverride5.xml"/><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3" Type="http://schemas.openxmlformats.org/officeDocument/2006/relationships/themeOverride" Target="../theme/themeOverride6.xml"/><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3" Type="http://schemas.openxmlformats.org/officeDocument/2006/relationships/themeOverride" Target="../theme/themeOverride7.xml"/><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Avancement Audit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0.32301544514466468"/>
          <c:y val="0.17005360245462275"/>
          <c:w val="0.64877800696585197"/>
          <c:h val="0.77340874644190605"/>
        </c:manualLayout>
      </c:layout>
      <c:barChart>
        <c:barDir val="bar"/>
        <c:grouping val="percentStacked"/>
        <c:varyColors val="0"/>
        <c:ser>
          <c:idx val="2"/>
          <c:order val="0"/>
          <c:tx>
            <c:strRef>
              <c:f>Synthèse!$B$12</c:f>
              <c:strCache>
                <c:ptCount val="1"/>
                <c:pt idx="0">
                  <c:v>Exécutés</c:v>
                </c:pt>
              </c:strCache>
            </c:strRef>
          </c:tx>
          <c:spPr>
            <a:solidFill>
              <a:srgbClr val="00B050"/>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Synthèse!$C$12:$O$12</c:f>
              <c:numCache>
                <c:formatCode>General</c:formatCode>
                <c:ptCount val="13"/>
                <c:pt idx="0">
                  <c:v>81</c:v>
                </c:pt>
                <c:pt idx="1">
                  <c:v>18</c:v>
                </c:pt>
                <c:pt idx="2">
                  <c:v>27</c:v>
                </c:pt>
                <c:pt idx="3">
                  <c:v>117</c:v>
                </c:pt>
                <c:pt idx="4">
                  <c:v>72</c:v>
                </c:pt>
                <c:pt idx="5">
                  <c:v>18</c:v>
                </c:pt>
                <c:pt idx="6">
                  <c:v>45</c:v>
                </c:pt>
                <c:pt idx="7">
                  <c:v>90</c:v>
                </c:pt>
                <c:pt idx="8">
                  <c:v>36</c:v>
                </c:pt>
                <c:pt idx="9">
                  <c:v>126</c:v>
                </c:pt>
                <c:pt idx="10">
                  <c:v>117</c:v>
                </c:pt>
                <c:pt idx="11">
                  <c:v>99</c:v>
                </c:pt>
                <c:pt idx="12">
                  <c:v>108</c:v>
                </c:pt>
              </c:numCache>
            </c:numRef>
          </c:val>
          <c:extLst>
            <c:ext xmlns:c16="http://schemas.microsoft.com/office/drawing/2014/chart" uri="{C3380CC4-5D6E-409C-BE32-E72D297353CC}">
              <c16:uniqueId val="{00000000-466D-44F4-856D-FA9C6E041F71}"/>
            </c:ext>
          </c:extLst>
        </c:ser>
        <c:ser>
          <c:idx val="3"/>
          <c:order val="1"/>
          <c:tx>
            <c:strRef>
              <c:f>Synthèse!$B$13</c:f>
              <c:strCache>
                <c:ptCount val="1"/>
                <c:pt idx="0">
                  <c:v>RàF</c:v>
                </c:pt>
              </c:strCache>
            </c:strRef>
          </c:tx>
          <c:spPr>
            <a:solidFill>
              <a:schemeClr val="bg1">
                <a:lumMod val="75000"/>
              </a:schemeClr>
            </a:solidFill>
            <a:ln>
              <a:noFill/>
            </a:ln>
            <a:effectLst/>
          </c:spPr>
          <c:invertIfNegative val="0"/>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Synthèse!$C$13:$O$13</c:f>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466D-44F4-856D-FA9C6E041F71}"/>
            </c:ext>
          </c:extLst>
        </c:ser>
        <c:dLbls>
          <c:showLegendKey val="0"/>
          <c:showVal val="0"/>
          <c:showCatName val="0"/>
          <c:showSerName val="0"/>
          <c:showPercent val="0"/>
          <c:showBubbleSize val="0"/>
        </c:dLbls>
        <c:gapWidth val="150"/>
        <c:overlap val="100"/>
        <c:axId val="469095496"/>
        <c:axId val="469098240"/>
      </c:barChart>
      <c:catAx>
        <c:axId val="469095496"/>
        <c:scaling>
          <c:orientation val="maxMin"/>
        </c:scaling>
        <c:delete val="0"/>
        <c:axPos val="l"/>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9098240"/>
        <c:crosses val="autoZero"/>
        <c:auto val="1"/>
        <c:lblAlgn val="ctr"/>
        <c:lblOffset val="100"/>
        <c:noMultiLvlLbl val="0"/>
      </c:catAx>
      <c:valAx>
        <c:axId val="469098240"/>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69095496"/>
        <c:crosses val="autoZero"/>
        <c:crossBetween val="between"/>
      </c:valAx>
      <c:spPr>
        <a:noFill/>
        <a:ln>
          <a:noFill/>
        </a:ln>
        <a:effectLst/>
      </c:spPr>
    </c:plotArea>
    <c:legend>
      <c:legendPos val="b"/>
      <c:layout>
        <c:manualLayout>
          <c:xMode val="edge"/>
          <c:yMode val="edge"/>
          <c:x val="0.39095297462817147"/>
          <c:y val="0.9328634061587372"/>
          <c:w val="0.21809405074365704"/>
          <c:h val="6.338072529666186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2"/>
          <c:order val="0"/>
          <c:tx>
            <c:strRef>
              <c:f>Synthèse!$B$6</c:f>
              <c:strCache>
                <c:ptCount val="1"/>
                <c:pt idx="0">
                  <c:v>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Synthèse!$C$6:$O$6</c:f>
              <c:numCache>
                <c:formatCode>General</c:formatCode>
                <c:ptCount val="13"/>
                <c:pt idx="0">
                  <c:v>16</c:v>
                </c:pt>
                <c:pt idx="1">
                  <c:v>2</c:v>
                </c:pt>
                <c:pt idx="2">
                  <c:v>16</c:v>
                </c:pt>
                <c:pt idx="3">
                  <c:v>2</c:v>
                </c:pt>
                <c:pt idx="4">
                  <c:v>5</c:v>
                </c:pt>
                <c:pt idx="5">
                  <c:v>16</c:v>
                </c:pt>
                <c:pt idx="6">
                  <c:v>28</c:v>
                </c:pt>
                <c:pt idx="7">
                  <c:v>30</c:v>
                </c:pt>
                <c:pt idx="8">
                  <c:v>15</c:v>
                </c:pt>
                <c:pt idx="9">
                  <c:v>94</c:v>
                </c:pt>
                <c:pt idx="10">
                  <c:v>23</c:v>
                </c:pt>
                <c:pt idx="11">
                  <c:v>20</c:v>
                </c:pt>
                <c:pt idx="12">
                  <c:v>27</c:v>
                </c:pt>
              </c:numCache>
            </c:numRef>
          </c:val>
          <c:extLst>
            <c:ext xmlns:c16="http://schemas.microsoft.com/office/drawing/2014/chart" uri="{C3380CC4-5D6E-409C-BE32-E72D297353CC}">
              <c16:uniqueId val="{00000000-FFE8-4DAB-9E5B-557A46C91F5C}"/>
            </c:ext>
          </c:extLst>
        </c:ser>
        <c:ser>
          <c:idx val="3"/>
          <c:order val="1"/>
          <c:tx>
            <c:strRef>
              <c:f>Synthèse!$B$7</c:f>
              <c:strCache>
                <c:ptCount val="1"/>
                <c:pt idx="0">
                  <c:v>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Synthèse!$C$7:$O$7</c:f>
              <c:numCache>
                <c:formatCode>General</c:formatCode>
                <c:ptCount val="13"/>
                <c:pt idx="0">
                  <c:v>11</c:v>
                </c:pt>
                <c:pt idx="1">
                  <c:v>0</c:v>
                </c:pt>
                <c:pt idx="2">
                  <c:v>11</c:v>
                </c:pt>
                <c:pt idx="3">
                  <c:v>2</c:v>
                </c:pt>
                <c:pt idx="4">
                  <c:v>6</c:v>
                </c:pt>
                <c:pt idx="5">
                  <c:v>2</c:v>
                </c:pt>
                <c:pt idx="6">
                  <c:v>0</c:v>
                </c:pt>
                <c:pt idx="7">
                  <c:v>24</c:v>
                </c:pt>
                <c:pt idx="8">
                  <c:v>12</c:v>
                </c:pt>
                <c:pt idx="9">
                  <c:v>6</c:v>
                </c:pt>
                <c:pt idx="10">
                  <c:v>3</c:v>
                </c:pt>
                <c:pt idx="11">
                  <c:v>14</c:v>
                </c:pt>
                <c:pt idx="12">
                  <c:v>0</c:v>
                </c:pt>
              </c:numCache>
            </c:numRef>
          </c:val>
          <c:extLst>
            <c:ext xmlns:c16="http://schemas.microsoft.com/office/drawing/2014/chart" uri="{C3380CC4-5D6E-409C-BE32-E72D297353CC}">
              <c16:uniqueId val="{00000001-FFE8-4DAB-9E5B-557A46C91F5C}"/>
            </c:ext>
          </c:extLst>
        </c:ser>
        <c:ser>
          <c:idx val="4"/>
          <c:order val="2"/>
          <c:tx>
            <c:strRef>
              <c:f>Synthèse!$B$8</c:f>
              <c:strCache>
                <c:ptCount val="1"/>
                <c:pt idx="0">
                  <c:v>NA</c:v>
                </c:pt>
              </c:strCache>
            </c:strRef>
          </c:tx>
          <c:spPr>
            <a:solidFill>
              <a:sysClr val="windowText" lastClr="0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Synthèse!$C$8:$O$8</c:f>
              <c:numCache>
                <c:formatCode>General</c:formatCode>
                <c:ptCount val="13"/>
                <c:pt idx="0">
                  <c:v>54</c:v>
                </c:pt>
                <c:pt idx="1">
                  <c:v>16</c:v>
                </c:pt>
                <c:pt idx="2">
                  <c:v>0</c:v>
                </c:pt>
                <c:pt idx="3">
                  <c:v>113</c:v>
                </c:pt>
                <c:pt idx="4">
                  <c:v>61</c:v>
                </c:pt>
                <c:pt idx="5">
                  <c:v>0</c:v>
                </c:pt>
                <c:pt idx="6">
                  <c:v>17</c:v>
                </c:pt>
                <c:pt idx="7">
                  <c:v>36</c:v>
                </c:pt>
                <c:pt idx="8">
                  <c:v>9</c:v>
                </c:pt>
                <c:pt idx="9">
                  <c:v>26</c:v>
                </c:pt>
                <c:pt idx="10">
                  <c:v>91</c:v>
                </c:pt>
                <c:pt idx="11">
                  <c:v>65</c:v>
                </c:pt>
                <c:pt idx="12">
                  <c:v>81</c:v>
                </c:pt>
              </c:numCache>
            </c:numRef>
          </c:val>
          <c:extLst>
            <c:ext xmlns:c16="http://schemas.microsoft.com/office/drawing/2014/chart" uri="{C3380CC4-5D6E-409C-BE32-E72D297353CC}">
              <c16:uniqueId val="{00000002-FFE8-4DAB-9E5B-557A46C91F5C}"/>
            </c:ext>
          </c:extLst>
        </c:ser>
        <c:dLbls>
          <c:showLegendKey val="0"/>
          <c:showVal val="0"/>
          <c:showCatName val="0"/>
          <c:showSerName val="0"/>
          <c:showPercent val="0"/>
          <c:showBubbleSize val="0"/>
        </c:dLbls>
        <c:gapWidth val="150"/>
        <c:overlap val="100"/>
        <c:axId val="786750240"/>
        <c:axId val="786746632"/>
        <c:extLst>
          <c:ext xmlns:c15="http://schemas.microsoft.com/office/drawing/2012/chart" uri="{02D57815-91ED-43cb-92C2-25804820EDAC}">
            <c15:filteredBarSeries>
              <c15:ser>
                <c:idx val="0"/>
                <c:order val="3"/>
                <c:tx>
                  <c:strRef>
                    <c:extLst>
                      <c:ext uri="{02D57815-91ED-43cb-92C2-25804820EDAC}">
                        <c15:formulaRef>
                          <c15:sqref>Synthèse!$B$9</c15:sqref>
                        </c15:formulaRef>
                      </c:ext>
                    </c:extLst>
                    <c:strCache>
                      <c:ptCount val="1"/>
                      <c:pt idx="0">
                        <c:v>D</c:v>
                      </c:pt>
                    </c:strCache>
                  </c:strRef>
                </c:tx>
                <c:spPr>
                  <a:solidFill>
                    <a:srgbClr val="00B050"/>
                  </a:solidFill>
                  <a:ln>
                    <a:noFill/>
                  </a:ln>
                  <a:effectLst/>
                </c:spPr>
                <c:invertIfNegative val="0"/>
                <c:cat>
                  <c:strRef>
                    <c:extLst>
                      <c:ext uri="{02D57815-91ED-43cb-92C2-25804820EDAC}">
                        <c15:formulaRef>
                          <c15:sqref>Synthèse!$C$3:$O$3</c15:sqref>
                        </c15:formulaRef>
                      </c:ext>
                    </c:extLst>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extLst>
                      <c:ext uri="{02D57815-91ED-43cb-92C2-25804820EDAC}">
                        <c15:formulaRef>
                          <c15:sqref>Synthèse!$C$9:$O$9</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3-421C-4F15-9B42-2EB4D62FEFB8}"/>
                  </c:ext>
                </c:extLst>
              </c15:ser>
            </c15:filteredBarSeries>
          </c:ext>
        </c:extLst>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page</a:t>
            </a:r>
          </a:p>
        </c:rich>
      </c:tx>
      <c:layout>
        <c:manualLayout>
          <c:xMode val="edge"/>
          <c:yMode val="edge"/>
          <c:x val="9.4084208603206099E-2"/>
          <c:y val="1.8993346645625429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7.9429457058053002E-2"/>
          <c:y val="0.13784712958188317"/>
          <c:w val="0.86212767612734653"/>
          <c:h val="0.83603657011865007"/>
        </c:manualLayout>
      </c:layout>
      <c:barChart>
        <c:barDir val="bar"/>
        <c:grouping val="percentStacked"/>
        <c:varyColors val="0"/>
        <c:ser>
          <c:idx val="2"/>
          <c:order val="0"/>
          <c:tx>
            <c:strRef>
              <c:f>BaseDeCalcul!$C$122</c:f>
              <c:strCache>
                <c:ptCount val="1"/>
                <c:pt idx="0">
                  <c:v>TOTAL 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BaseDeCalcul!$D$1:$L$1</c:f>
              <c:strCache>
                <c:ptCount val="9"/>
                <c:pt idx="0">
                  <c:v>P01</c:v>
                </c:pt>
                <c:pt idx="1">
                  <c:v>P02</c:v>
                </c:pt>
                <c:pt idx="2">
                  <c:v>P03</c:v>
                </c:pt>
                <c:pt idx="3">
                  <c:v>P04</c:v>
                </c:pt>
                <c:pt idx="4">
                  <c:v>P05</c:v>
                </c:pt>
                <c:pt idx="5">
                  <c:v>P06</c:v>
                </c:pt>
                <c:pt idx="6">
                  <c:v>P07</c:v>
                </c:pt>
                <c:pt idx="7">
                  <c:v>P08</c:v>
                </c:pt>
                <c:pt idx="8">
                  <c:v>P09</c:v>
                </c:pt>
              </c:strCache>
            </c:strRef>
          </c:cat>
          <c:val>
            <c:numRef>
              <c:f>BaseDeCalcul!$D$122:$L$122</c:f>
              <c:numCache>
                <c:formatCode>General</c:formatCode>
                <c:ptCount val="9"/>
                <c:pt idx="0">
                  <c:v>38</c:v>
                </c:pt>
                <c:pt idx="1">
                  <c:v>29</c:v>
                </c:pt>
                <c:pt idx="2">
                  <c:v>32</c:v>
                </c:pt>
                <c:pt idx="3">
                  <c:v>34</c:v>
                </c:pt>
                <c:pt idx="4">
                  <c:v>34</c:v>
                </c:pt>
                <c:pt idx="5">
                  <c:v>29</c:v>
                </c:pt>
                <c:pt idx="6">
                  <c:v>31</c:v>
                </c:pt>
                <c:pt idx="7">
                  <c:v>37</c:v>
                </c:pt>
                <c:pt idx="8">
                  <c:v>30</c:v>
                </c:pt>
              </c:numCache>
            </c:numRef>
          </c:val>
          <c:extLst>
            <c:ext xmlns:c16="http://schemas.microsoft.com/office/drawing/2014/chart" uri="{C3380CC4-5D6E-409C-BE32-E72D297353CC}">
              <c16:uniqueId val="{00000000-FFE8-4DAB-9E5B-557A46C91F5C}"/>
            </c:ext>
          </c:extLst>
        </c:ser>
        <c:ser>
          <c:idx val="3"/>
          <c:order val="1"/>
          <c:tx>
            <c:strRef>
              <c:f>BaseDeCalcul!$C$123</c:f>
              <c:strCache>
                <c:ptCount val="1"/>
                <c:pt idx="0">
                  <c:v>TOTAL 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BaseDeCalcul!$D$1:$L$1</c:f>
              <c:strCache>
                <c:ptCount val="9"/>
                <c:pt idx="0">
                  <c:v>P01</c:v>
                </c:pt>
                <c:pt idx="1">
                  <c:v>P02</c:v>
                </c:pt>
                <c:pt idx="2">
                  <c:v>P03</c:v>
                </c:pt>
                <c:pt idx="3">
                  <c:v>P04</c:v>
                </c:pt>
                <c:pt idx="4">
                  <c:v>P05</c:v>
                </c:pt>
                <c:pt idx="5">
                  <c:v>P06</c:v>
                </c:pt>
                <c:pt idx="6">
                  <c:v>P07</c:v>
                </c:pt>
                <c:pt idx="7">
                  <c:v>P08</c:v>
                </c:pt>
                <c:pt idx="8">
                  <c:v>P09</c:v>
                </c:pt>
              </c:strCache>
            </c:strRef>
          </c:cat>
          <c:val>
            <c:numRef>
              <c:f>BaseDeCalcul!$D$123:$L$123</c:f>
              <c:numCache>
                <c:formatCode>General</c:formatCode>
                <c:ptCount val="9"/>
                <c:pt idx="0">
                  <c:v>10</c:v>
                </c:pt>
                <c:pt idx="1">
                  <c:v>8</c:v>
                </c:pt>
                <c:pt idx="2">
                  <c:v>6</c:v>
                </c:pt>
                <c:pt idx="3">
                  <c:v>10</c:v>
                </c:pt>
                <c:pt idx="4">
                  <c:v>15</c:v>
                </c:pt>
                <c:pt idx="5">
                  <c:v>12</c:v>
                </c:pt>
                <c:pt idx="6">
                  <c:v>8</c:v>
                </c:pt>
                <c:pt idx="7">
                  <c:v>12</c:v>
                </c:pt>
                <c:pt idx="8">
                  <c:v>10</c:v>
                </c:pt>
              </c:numCache>
            </c:numRef>
          </c:val>
          <c:extLst>
            <c:ext xmlns:c16="http://schemas.microsoft.com/office/drawing/2014/chart" uri="{C3380CC4-5D6E-409C-BE32-E72D297353CC}">
              <c16:uniqueId val="{00000001-FFE8-4DAB-9E5B-557A46C91F5C}"/>
            </c:ext>
          </c:extLst>
        </c:ser>
        <c:ser>
          <c:idx val="4"/>
          <c:order val="2"/>
          <c:tx>
            <c:strRef>
              <c:f>BaseDeCalcul!$C$124</c:f>
              <c:strCache>
                <c:ptCount val="1"/>
                <c:pt idx="0">
                  <c:v>TOTAL NA</c:v>
                </c:pt>
              </c:strCache>
            </c:strRef>
          </c:tx>
          <c:spPr>
            <a:solidFill>
              <a:sysClr val="windowText" lastClr="0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BaseDeCalcul!$D$1:$L$1</c:f>
              <c:strCache>
                <c:ptCount val="9"/>
                <c:pt idx="0">
                  <c:v>P01</c:v>
                </c:pt>
                <c:pt idx="1">
                  <c:v>P02</c:v>
                </c:pt>
                <c:pt idx="2">
                  <c:v>P03</c:v>
                </c:pt>
                <c:pt idx="3">
                  <c:v>P04</c:v>
                </c:pt>
                <c:pt idx="4">
                  <c:v>P05</c:v>
                </c:pt>
                <c:pt idx="5">
                  <c:v>P06</c:v>
                </c:pt>
                <c:pt idx="6">
                  <c:v>P07</c:v>
                </c:pt>
                <c:pt idx="7">
                  <c:v>P08</c:v>
                </c:pt>
                <c:pt idx="8">
                  <c:v>P09</c:v>
                </c:pt>
              </c:strCache>
            </c:strRef>
          </c:cat>
          <c:val>
            <c:numRef>
              <c:f>BaseDeCalcul!$D$124:$L$124</c:f>
              <c:numCache>
                <c:formatCode>General</c:formatCode>
                <c:ptCount val="9"/>
                <c:pt idx="0">
                  <c:v>58</c:v>
                </c:pt>
                <c:pt idx="1">
                  <c:v>69</c:v>
                </c:pt>
                <c:pt idx="2">
                  <c:v>68</c:v>
                </c:pt>
                <c:pt idx="3">
                  <c:v>62</c:v>
                </c:pt>
                <c:pt idx="4">
                  <c:v>57</c:v>
                </c:pt>
                <c:pt idx="5">
                  <c:v>65</c:v>
                </c:pt>
                <c:pt idx="6">
                  <c:v>67</c:v>
                </c:pt>
                <c:pt idx="7">
                  <c:v>57</c:v>
                </c:pt>
                <c:pt idx="8">
                  <c:v>66</c:v>
                </c:pt>
              </c:numCache>
            </c:numRef>
          </c:val>
          <c:extLst>
            <c:ext xmlns:c16="http://schemas.microsoft.com/office/drawing/2014/chart" uri="{C3380CC4-5D6E-409C-BE32-E72D297353CC}">
              <c16:uniqueId val="{00000002-FFE8-4DAB-9E5B-557A46C91F5C}"/>
            </c:ext>
          </c:extLst>
        </c:ser>
        <c:dLbls>
          <c:showLegendKey val="0"/>
          <c:showVal val="0"/>
          <c:showCatName val="0"/>
          <c:showSerName val="0"/>
          <c:showPercent val="0"/>
          <c:showBubbleSize val="0"/>
        </c:dLbls>
        <c:gapWidth val="150"/>
        <c:overlap val="100"/>
        <c:axId val="786750240"/>
        <c:axId val="786746632"/>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layout>
        <c:manualLayout>
          <c:xMode val="edge"/>
          <c:yMode val="edge"/>
          <c:x val="0.46663404664677416"/>
          <c:y val="2.4216367419261777E-2"/>
          <c:w val="0.44418589302877104"/>
          <c:h val="6.410299359071761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au Global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C-6681-4A94-9F67-78C9C21F8B4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7-2024-4097-8066-FDB4E5F1C79D}"/>
              </c:ext>
            </c:extLst>
          </c:dPt>
          <c:dPt>
            <c:idx val="2"/>
            <c:bubble3D val="0"/>
            <c:spPr>
              <a:solidFill>
                <a:sysClr val="windowText" lastClr="000000"/>
              </a:solidFill>
              <a:ln w="19050">
                <a:solidFill>
                  <a:schemeClr val="lt1"/>
                </a:solidFill>
              </a:ln>
              <a:effectLst/>
            </c:spPr>
            <c:extLst>
              <c:ext xmlns:c16="http://schemas.microsoft.com/office/drawing/2014/chart" uri="{C3380CC4-5D6E-409C-BE32-E72D297353CC}">
                <c16:uniqueId val="{00000012-2024-4097-8066-FDB4E5F1C79D}"/>
              </c:ext>
            </c:extLst>
          </c:dPt>
          <c:dPt>
            <c:idx val="3"/>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A-2024-4097-8066-FDB4E5F1C79D}"/>
              </c:ext>
            </c:extLst>
          </c:dPt>
          <c:dLbls>
            <c:dLbl>
              <c:idx val="0"/>
              <c:tx>
                <c:rich>
                  <a:bodyPr/>
                  <a:lstStyle/>
                  <a:p>
                    <a:fld id="{AA12BB5A-ED49-4BE4-A286-B9B68B54F588}" type="VALUE">
                      <a:rPr lang="en-US" b="1">
                        <a:solidFill>
                          <a:sysClr val="windowText" lastClr="000000"/>
                        </a:solidFill>
                      </a:rPr>
                      <a:pPr/>
                      <a:t>[VALEUR]</a:t>
                    </a:fld>
                    <a:r>
                      <a:rPr lang="en-US" baseline="0">
                        <a:solidFill>
                          <a:sysClr val="windowText" lastClr="000000"/>
                        </a:solidFill>
                      </a:rPr>
                      <a:t>; </a:t>
                    </a:r>
                    <a:fld id="{8AB0A9F5-D2A0-46C3-914B-707199C97FC9}" type="PERCENTAGE">
                      <a:rPr lang="en-US" b="1" baseline="0">
                        <a:solidFill>
                          <a:sysClr val="windowText" lastClr="000000"/>
                        </a:solidFill>
                      </a:rPr>
                      <a:pPr/>
                      <a:t>[POURCENTAGE]</a:t>
                    </a:fld>
                    <a:endParaRPr lang="en-US" baseline="0">
                      <a:solidFill>
                        <a:sysClr val="windowText" lastClr="000000"/>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C-6681-4A94-9F67-78C9C21F8B44}"/>
                </c:ext>
              </c:extLst>
            </c:dLbl>
            <c:dLbl>
              <c:idx val="1"/>
              <c:tx>
                <c:rich>
                  <a:bodyPr/>
                  <a:lstStyle/>
                  <a:p>
                    <a:fld id="{4C4563D3-769B-4777-9B5C-5D98708C8F8C}" type="VALUE">
                      <a:rPr lang="en-US" b="1">
                        <a:solidFill>
                          <a:sysClr val="windowText" lastClr="000000"/>
                        </a:solidFill>
                      </a:rPr>
                      <a:pPr/>
                      <a:t>[VALEUR]</a:t>
                    </a:fld>
                    <a:r>
                      <a:rPr lang="en-US" b="0" baseline="0">
                        <a:solidFill>
                          <a:sysClr val="windowText" lastClr="000000"/>
                        </a:solidFill>
                      </a:rPr>
                      <a:t>; </a:t>
                    </a:r>
                    <a:fld id="{8F73F0CD-33A9-4829-9B68-C3172CDA132D}" type="PERCENTAGE">
                      <a:rPr lang="en-US" b="1" baseline="0">
                        <a:solidFill>
                          <a:sysClr val="windowText" lastClr="000000"/>
                        </a:solidFill>
                      </a:rPr>
                      <a:pPr/>
                      <a:t>[POURCENTAGE]</a:t>
                    </a:fld>
                    <a:endParaRPr lang="en-US" b="0" baseline="0">
                      <a:solidFill>
                        <a:sysClr val="windowText" lastClr="000000"/>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7-2024-4097-8066-FDB4E5F1C79D}"/>
                </c:ext>
              </c:extLst>
            </c:dLbl>
            <c:dLbl>
              <c:idx val="2"/>
              <c:tx>
                <c:rich>
                  <a:bodyPr/>
                  <a:lstStyle/>
                  <a:p>
                    <a:fld id="{54BE82EA-47CC-4706-95B3-E0A51EED7BB8}" type="VALUE">
                      <a:rPr lang="en-US" b="1">
                        <a:solidFill>
                          <a:schemeClr val="bg1"/>
                        </a:solidFill>
                      </a:rPr>
                      <a:pPr/>
                      <a:t>[VALEUR]</a:t>
                    </a:fld>
                    <a:r>
                      <a:rPr lang="en-US" baseline="0">
                        <a:solidFill>
                          <a:schemeClr val="bg1"/>
                        </a:solidFill>
                      </a:rPr>
                      <a:t>; </a:t>
                    </a:r>
                    <a:fld id="{731AC1F8-00EA-44CD-B9C4-8C97ED1FAC87}" type="PERCENTAGE">
                      <a:rPr lang="en-US" b="1" baseline="0">
                        <a:solidFill>
                          <a:schemeClr val="bg1"/>
                        </a:solidFill>
                      </a:rPr>
                      <a:pPr/>
                      <a:t>[POURCENTAGE]</a:t>
                    </a:fld>
                    <a:endParaRPr lang="en-US" baseline="0">
                      <a:solidFill>
                        <a:schemeClr val="bg1"/>
                      </a:solidFill>
                    </a:endParaRPr>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12-2024-4097-8066-FDB4E5F1C79D}"/>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fr-FR"/>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Synthèse!$R$6:$R$10</c15:sqref>
                  </c15:fullRef>
                </c:ext>
              </c:extLst>
              <c:f>Synthèse!$R$6:$R$8</c:f>
              <c:strCache>
                <c:ptCount val="3"/>
                <c:pt idx="0">
                  <c:v>C</c:v>
                </c:pt>
                <c:pt idx="1">
                  <c:v>NC</c:v>
                </c:pt>
                <c:pt idx="2">
                  <c:v>NA</c:v>
                </c:pt>
              </c:strCache>
            </c:strRef>
          </c:cat>
          <c:val>
            <c:numRef>
              <c:extLst>
                <c:ext xmlns:c15="http://schemas.microsoft.com/office/drawing/2012/chart" uri="{02D57815-91ED-43cb-92C2-25804820EDAC}">
                  <c15:fullRef>
                    <c15:sqref>Synthèse!$Q$6:$Q$10</c15:sqref>
                  </c15:fullRef>
                </c:ext>
              </c:extLst>
              <c:f>Synthèse!$Q$6:$Q$8</c:f>
              <c:numCache>
                <c:formatCode>@</c:formatCode>
                <c:ptCount val="3"/>
                <c:pt idx="0">
                  <c:v>294</c:v>
                </c:pt>
                <c:pt idx="1">
                  <c:v>91</c:v>
                </c:pt>
                <c:pt idx="2">
                  <c:v>569</c:v>
                </c:pt>
              </c:numCache>
            </c:numRef>
          </c:val>
          <c:extLst>
            <c:ext xmlns:c15="http://schemas.microsoft.com/office/drawing/2012/chart" uri="{02D57815-91ED-43cb-92C2-25804820EDAC}">
              <c15:categoryFilterExceptions>
                <c15:categoryFilterException>
                  <c15:sqref>Synthèse!$Q$9</c15:sqref>
                  <c15:spPr xmlns:c15="http://schemas.microsoft.com/office/drawing/2012/chart">
                    <a:solidFill>
                      <a:srgbClr val="00B0F0"/>
                    </a:solidFill>
                    <a:ln w="19050">
                      <a:solidFill>
                        <a:schemeClr val="lt1"/>
                      </a:solidFill>
                    </a:ln>
                    <a:effectLst/>
                  </c15:spPr>
                  <c15:bubble3D val="0"/>
                </c15:categoryFilterException>
                <c15:categoryFilterException>
                  <c15:sqref>Synthèse!$Q$10</c15:sqref>
                  <c15:spPr xmlns:c15="http://schemas.microsoft.com/office/drawing/2012/chart">
                    <a:solidFill>
                      <a:sysClr val="window" lastClr="FFFFFF">
                        <a:lumMod val="75000"/>
                      </a:sys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0-2024-4097-8066-FDB4E5F1C79D}"/>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au Global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pieChart>
        <c:varyColors val="1"/>
        <c:ser>
          <c:idx val="0"/>
          <c:order val="0"/>
          <c:dPt>
            <c:idx val="0"/>
            <c:bubble3D val="0"/>
            <c:spPr>
              <a:solidFill>
                <a:srgbClr val="00B050"/>
              </a:solidFill>
              <a:ln w="19050">
                <a:solidFill>
                  <a:schemeClr val="lt1"/>
                </a:solidFill>
              </a:ln>
              <a:effectLst/>
            </c:spPr>
            <c:extLst>
              <c:ext xmlns:c16="http://schemas.microsoft.com/office/drawing/2014/chart" uri="{C3380CC4-5D6E-409C-BE32-E72D297353CC}">
                <c16:uniqueId val="{00000001-32C3-424D-9163-2DBD740497C4}"/>
              </c:ext>
            </c:extLst>
          </c:dPt>
          <c:dPt>
            <c:idx val="1"/>
            <c:bubble3D val="0"/>
            <c:spPr>
              <a:solidFill>
                <a:srgbClr val="FF0000"/>
              </a:solidFill>
              <a:ln w="19050">
                <a:solidFill>
                  <a:schemeClr val="lt1"/>
                </a:solidFill>
              </a:ln>
              <a:effectLst/>
            </c:spPr>
            <c:extLst>
              <c:ext xmlns:c16="http://schemas.microsoft.com/office/drawing/2014/chart" uri="{C3380CC4-5D6E-409C-BE32-E72D297353CC}">
                <c16:uniqueId val="{00000003-32C3-424D-9163-2DBD740497C4}"/>
              </c:ext>
            </c:extLst>
          </c:dPt>
          <c:dPt>
            <c:idx val="2"/>
            <c:bubble3D val="0"/>
            <c:spPr>
              <a:solidFill>
                <a:schemeClr val="bg1">
                  <a:lumMod val="50000"/>
                </a:schemeClr>
              </a:solidFill>
              <a:ln w="19050">
                <a:solidFill>
                  <a:schemeClr val="lt1"/>
                </a:solidFill>
              </a:ln>
              <a:effectLst/>
            </c:spPr>
            <c:extLst>
              <c:ext xmlns:c16="http://schemas.microsoft.com/office/drawing/2014/chart" uri="{C3380CC4-5D6E-409C-BE32-E72D297353CC}">
                <c16:uniqueId val="{0000000B-32C3-424D-9163-2DBD740497C4}"/>
              </c:ext>
            </c:extLst>
          </c:dPt>
          <c:dLbls>
            <c:dLbl>
              <c:idx val="0"/>
              <c:tx>
                <c:rich>
                  <a:bodyPr/>
                  <a:lstStyle/>
                  <a:p>
                    <a:fld id="{880FB3DE-E58E-4E91-9440-80D1566C8113}" type="VALUE">
                      <a:rPr lang="en-US" b="1"/>
                      <a:pPr/>
                      <a:t>[VALEUR]</a:t>
                    </a:fld>
                    <a:r>
                      <a:rPr lang="en-US" baseline="0"/>
                      <a:t>; </a:t>
                    </a:r>
                    <a:fld id="{4044B31A-780A-4C17-AC0D-E208BFE57452}" type="PERCENTAGE">
                      <a:rPr lang="en-US" b="1" baseline="0"/>
                      <a:pPr/>
                      <a:t>[POURCENTAGE]</a:t>
                    </a:fld>
                    <a:endParaRPr lang="en-US" baseline="0"/>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1-32C3-424D-9163-2DBD740497C4}"/>
                </c:ext>
              </c:extLst>
            </c:dLbl>
            <c:dLbl>
              <c:idx val="1"/>
              <c:tx>
                <c:rich>
                  <a:bodyPr/>
                  <a:lstStyle/>
                  <a:p>
                    <a:fld id="{FAFB49F1-9FBA-4541-B79C-68C48F706E1F}" type="VALUE">
                      <a:rPr lang="en-US" b="1"/>
                      <a:pPr/>
                      <a:t>[VALEUR]</a:t>
                    </a:fld>
                    <a:r>
                      <a:rPr lang="en-US" b="1" baseline="0"/>
                      <a:t>; </a:t>
                    </a:r>
                    <a:fld id="{CA37D2A9-730A-447E-804C-DA8F974EFE56}" type="PERCENTAGE">
                      <a:rPr lang="en-US" b="1" baseline="0"/>
                      <a:pPr/>
                      <a:t>[POURCENTAGE]</a:t>
                    </a:fld>
                    <a:endParaRPr lang="en-US" b="1" baseline="0"/>
                  </a:p>
                </c:rich>
              </c:tx>
              <c:showLegendKey val="0"/>
              <c:showVal val="1"/>
              <c:showCatName val="0"/>
              <c:showSerName val="0"/>
              <c:showPercent val="1"/>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3-32C3-424D-9163-2DBD740497C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Synthèse!$R$6:$R$10</c15:sqref>
                  </c15:fullRef>
                </c:ext>
              </c:extLst>
              <c:f>Synthèse!$R$6:$R$7</c:f>
              <c:strCache>
                <c:ptCount val="2"/>
                <c:pt idx="0">
                  <c:v>C</c:v>
                </c:pt>
                <c:pt idx="1">
                  <c:v>NC</c:v>
                </c:pt>
              </c:strCache>
            </c:strRef>
          </c:cat>
          <c:val>
            <c:numRef>
              <c:extLst>
                <c:ext xmlns:c15="http://schemas.microsoft.com/office/drawing/2012/chart" uri="{02D57815-91ED-43cb-92C2-25804820EDAC}">
                  <c15:fullRef>
                    <c15:sqref>Synthèse!$Q$6:$Q$10</c15:sqref>
                  </c15:fullRef>
                </c:ext>
              </c:extLst>
              <c:f>Synthèse!$Q$6:$Q$7</c:f>
              <c:numCache>
                <c:formatCode>@</c:formatCode>
                <c:ptCount val="2"/>
                <c:pt idx="0">
                  <c:v>294</c:v>
                </c:pt>
                <c:pt idx="1">
                  <c:v>91</c:v>
                </c:pt>
              </c:numCache>
            </c:numRef>
          </c:val>
          <c:extLst>
            <c:ext xmlns:c15="http://schemas.microsoft.com/office/drawing/2012/chart" uri="{02D57815-91ED-43cb-92C2-25804820EDAC}">
              <c15:categoryFilterExceptions>
                <c15:categoryFilterException>
                  <c15:sqref>Synthèse!$Q$8</c15:sqref>
                  <c15:spPr xmlns:c15="http://schemas.microsoft.com/office/drawing/2012/chart">
                    <a:solidFill>
                      <a:sysClr val="windowText" lastClr="000000"/>
                    </a:solidFill>
                    <a:ln w="19050">
                      <a:solidFill>
                        <a:schemeClr val="lt1"/>
                      </a:solidFill>
                    </a:ln>
                    <a:effectLst/>
                  </c15:spPr>
                  <c15:bubble3D val="0"/>
                </c15:categoryFilterException>
                <c15:categoryFilterException>
                  <c15:sqref>Synthèse!$Q$9</c15:sqref>
                  <c15:spPr xmlns:c15="http://schemas.microsoft.com/office/drawing/2012/chart">
                    <a:solidFill>
                      <a:srgbClr val="00B0F0"/>
                    </a:solidFill>
                    <a:ln w="19050">
                      <a:solidFill>
                        <a:schemeClr val="lt1"/>
                      </a:solidFill>
                    </a:ln>
                    <a:effectLst/>
                  </c15:spPr>
                  <c15:bubble3D val="0"/>
                </c15:categoryFilterException>
                <c15:categoryFilterException>
                  <c15:sqref>Synthèse!$Q$10</c15:sqref>
                  <c15:spPr xmlns:c15="http://schemas.microsoft.com/office/drawing/2012/chart">
                    <a:solidFill>
                      <a:sysClr val="window" lastClr="FFFFFF">
                        <a:lumMod val="75000"/>
                      </a:sysClr>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C-32C3-424D-9163-2DBD740497C4}"/>
            </c:ext>
          </c:extLst>
        </c:ser>
        <c:dLbls>
          <c:showLegendKey val="0"/>
          <c:showVal val="0"/>
          <c:showCatName val="0"/>
          <c:showSerName val="0"/>
          <c:showPercent val="0"/>
          <c:showBubbleSize val="0"/>
          <c:showLeaderLines val="1"/>
        </c:dLbls>
        <c:firstSliceAng val="0"/>
      </c:pie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Statuts par Thématique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bar"/>
        <c:grouping val="percentStacked"/>
        <c:varyColors val="0"/>
        <c:ser>
          <c:idx val="4"/>
          <c:order val="0"/>
          <c:tx>
            <c:strRef>
              <c:f>Synthèse!$B$6</c:f>
              <c:strCache>
                <c:ptCount val="1"/>
                <c:pt idx="0">
                  <c:v>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Synthèse!$C$6:$O$6</c:f>
              <c:numCache>
                <c:formatCode>General</c:formatCode>
                <c:ptCount val="13"/>
                <c:pt idx="0">
                  <c:v>16</c:v>
                </c:pt>
                <c:pt idx="1">
                  <c:v>2</c:v>
                </c:pt>
                <c:pt idx="2">
                  <c:v>16</c:v>
                </c:pt>
                <c:pt idx="3">
                  <c:v>2</c:v>
                </c:pt>
                <c:pt idx="4">
                  <c:v>5</c:v>
                </c:pt>
                <c:pt idx="5">
                  <c:v>16</c:v>
                </c:pt>
                <c:pt idx="6">
                  <c:v>28</c:v>
                </c:pt>
                <c:pt idx="7">
                  <c:v>30</c:v>
                </c:pt>
                <c:pt idx="8">
                  <c:v>15</c:v>
                </c:pt>
                <c:pt idx="9">
                  <c:v>94</c:v>
                </c:pt>
                <c:pt idx="10">
                  <c:v>23</c:v>
                </c:pt>
                <c:pt idx="11">
                  <c:v>20</c:v>
                </c:pt>
                <c:pt idx="12">
                  <c:v>27</c:v>
                </c:pt>
              </c:numCache>
            </c:numRef>
          </c:val>
          <c:extLst>
            <c:ext xmlns:c16="http://schemas.microsoft.com/office/drawing/2014/chart" uri="{C3380CC4-5D6E-409C-BE32-E72D297353CC}">
              <c16:uniqueId val="{00000000-B8A7-4334-A79B-56FB5492BEB0}"/>
            </c:ext>
          </c:extLst>
        </c:ser>
        <c:ser>
          <c:idx val="5"/>
          <c:order val="1"/>
          <c:tx>
            <c:strRef>
              <c:f>Synthèse!$B$7</c:f>
              <c:strCache>
                <c:ptCount val="1"/>
                <c:pt idx="0">
                  <c:v>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Synthèse!$C$3:$O$3</c:f>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f>Synthèse!$C$7:$O$7</c:f>
              <c:numCache>
                <c:formatCode>General</c:formatCode>
                <c:ptCount val="13"/>
                <c:pt idx="0">
                  <c:v>11</c:v>
                </c:pt>
                <c:pt idx="1">
                  <c:v>0</c:v>
                </c:pt>
                <c:pt idx="2">
                  <c:v>11</c:v>
                </c:pt>
                <c:pt idx="3">
                  <c:v>2</c:v>
                </c:pt>
                <c:pt idx="4">
                  <c:v>6</c:v>
                </c:pt>
                <c:pt idx="5">
                  <c:v>2</c:v>
                </c:pt>
                <c:pt idx="6">
                  <c:v>0</c:v>
                </c:pt>
                <c:pt idx="7">
                  <c:v>24</c:v>
                </c:pt>
                <c:pt idx="8">
                  <c:v>12</c:v>
                </c:pt>
                <c:pt idx="9">
                  <c:v>6</c:v>
                </c:pt>
                <c:pt idx="10">
                  <c:v>3</c:v>
                </c:pt>
                <c:pt idx="11">
                  <c:v>14</c:v>
                </c:pt>
                <c:pt idx="12">
                  <c:v>0</c:v>
                </c:pt>
              </c:numCache>
            </c:numRef>
          </c:val>
          <c:extLst>
            <c:ext xmlns:c16="http://schemas.microsoft.com/office/drawing/2014/chart" uri="{C3380CC4-5D6E-409C-BE32-E72D297353CC}">
              <c16:uniqueId val="{00000001-B8A7-4334-A79B-56FB5492BEB0}"/>
            </c:ext>
          </c:extLst>
        </c:ser>
        <c:dLbls>
          <c:showLegendKey val="0"/>
          <c:showVal val="0"/>
          <c:showCatName val="0"/>
          <c:showSerName val="0"/>
          <c:showPercent val="0"/>
          <c:showBubbleSize val="0"/>
        </c:dLbls>
        <c:gapWidth val="150"/>
        <c:overlap val="100"/>
        <c:axId val="786750240"/>
        <c:axId val="786746632"/>
        <c:extLst>
          <c:ext xmlns:c15="http://schemas.microsoft.com/office/drawing/2012/chart" uri="{02D57815-91ED-43cb-92C2-25804820EDAC}">
            <c15:filteredBarSeries>
              <c15:ser>
                <c:idx val="0"/>
                <c:order val="2"/>
                <c:tx>
                  <c:strRef>
                    <c:extLst>
                      <c:ext uri="{02D57815-91ED-43cb-92C2-25804820EDAC}">
                        <c15:formulaRef>
                          <c15:sqref>Synthèse!$B$8</c15:sqref>
                        </c15:formulaRef>
                      </c:ext>
                    </c:extLst>
                    <c:strCache>
                      <c:ptCount val="1"/>
                      <c:pt idx="0">
                        <c:v>NA</c:v>
                      </c:pt>
                    </c:strCache>
                  </c:strRef>
                </c:tx>
                <c:spPr>
                  <a:solidFill>
                    <a:sysClr val="windowText" lastClr="000000"/>
                  </a:solidFill>
                  <a:ln>
                    <a:noFill/>
                  </a:ln>
                  <a:effectLst/>
                </c:spPr>
                <c:invertIfNegative val="0"/>
                <c:cat>
                  <c:strRef>
                    <c:extLst>
                      <c:ext uri="{02D57815-91ED-43cb-92C2-25804820EDAC}">
                        <c15:formulaRef>
                          <c15:sqref>Synthèse!$C$3:$O$3</c15:sqref>
                        </c15:formulaRef>
                      </c:ext>
                    </c:extLst>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extLst>
                      <c:ext uri="{02D57815-91ED-43cb-92C2-25804820EDAC}">
                        <c15:formulaRef>
                          <c15:sqref>Synthèse!$C$8:$O$8</c15:sqref>
                        </c15:formulaRef>
                      </c:ext>
                    </c:extLst>
                    <c:numCache>
                      <c:formatCode>General</c:formatCode>
                      <c:ptCount val="13"/>
                      <c:pt idx="0">
                        <c:v>54</c:v>
                      </c:pt>
                      <c:pt idx="1">
                        <c:v>16</c:v>
                      </c:pt>
                      <c:pt idx="2">
                        <c:v>0</c:v>
                      </c:pt>
                      <c:pt idx="3">
                        <c:v>113</c:v>
                      </c:pt>
                      <c:pt idx="4">
                        <c:v>61</c:v>
                      </c:pt>
                      <c:pt idx="5">
                        <c:v>0</c:v>
                      </c:pt>
                      <c:pt idx="6">
                        <c:v>17</c:v>
                      </c:pt>
                      <c:pt idx="7">
                        <c:v>36</c:v>
                      </c:pt>
                      <c:pt idx="8">
                        <c:v>9</c:v>
                      </c:pt>
                      <c:pt idx="9">
                        <c:v>26</c:v>
                      </c:pt>
                      <c:pt idx="10">
                        <c:v>91</c:v>
                      </c:pt>
                      <c:pt idx="11">
                        <c:v>65</c:v>
                      </c:pt>
                      <c:pt idx="12">
                        <c:v>81</c:v>
                      </c:pt>
                    </c:numCache>
                  </c:numRef>
                </c:val>
                <c:extLst>
                  <c:ext xmlns:c16="http://schemas.microsoft.com/office/drawing/2014/chart" uri="{C3380CC4-5D6E-409C-BE32-E72D297353CC}">
                    <c16:uniqueId val="{00000002-B8A7-4334-A79B-56FB5492BEB0}"/>
                  </c:ext>
                </c:extLst>
              </c15:ser>
            </c15:filteredBarSeries>
            <c15:filteredBarSeries>
              <c15:ser>
                <c:idx val="1"/>
                <c:order val="3"/>
                <c:tx>
                  <c:strRef>
                    <c:extLst xmlns:c15="http://schemas.microsoft.com/office/drawing/2012/chart">
                      <c:ext xmlns:c15="http://schemas.microsoft.com/office/drawing/2012/chart" uri="{02D57815-91ED-43cb-92C2-25804820EDAC}">
                        <c15:formulaRef>
                          <c15:sqref>Synthèse!$B$9</c15:sqref>
                        </c15:formulaRef>
                      </c:ext>
                    </c:extLst>
                    <c:strCache>
                      <c:ptCount val="1"/>
                      <c:pt idx="0">
                        <c:v>D</c:v>
                      </c:pt>
                    </c:strCache>
                  </c:strRef>
                </c:tx>
                <c:spPr>
                  <a:solidFill>
                    <a:srgbClr val="00B0F0"/>
                  </a:solidFill>
                  <a:ln>
                    <a:noFill/>
                  </a:ln>
                  <a:effectLst/>
                </c:spPr>
                <c:invertIfNegative val="0"/>
                <c:cat>
                  <c:strRef>
                    <c:extLst xmlns:c15="http://schemas.microsoft.com/office/drawing/2012/chart">
                      <c:ext xmlns:c15="http://schemas.microsoft.com/office/drawing/2012/chart" uri="{02D57815-91ED-43cb-92C2-25804820EDAC}">
                        <c15:formulaRef>
                          <c15:sqref>Synthèse!$C$3:$O$3</c15:sqref>
                        </c15:formulaRef>
                      </c:ext>
                    </c:extLst>
                    <c:strCache>
                      <c:ptCount val="13"/>
                      <c:pt idx="0">
                        <c:v>IMAGES</c:v>
                      </c:pt>
                      <c:pt idx="1">
                        <c:v>CADRES</c:v>
                      </c:pt>
                      <c:pt idx="2">
                        <c:v>COULEURS</c:v>
                      </c:pt>
                      <c:pt idx="3">
                        <c:v>MULTIMÉDIA</c:v>
                      </c:pt>
                      <c:pt idx="4">
                        <c:v>TABLEAUX</c:v>
                      </c:pt>
                      <c:pt idx="5">
                        <c:v>LIENS</c:v>
                      </c:pt>
                      <c:pt idx="6">
                        <c:v>SCRIPTS</c:v>
                      </c:pt>
                      <c:pt idx="7">
                        <c:v>ÉLÉMENTS OBLIGATOIRES</c:v>
                      </c:pt>
                      <c:pt idx="8">
                        <c:v>STRUCTURATION</c:v>
                      </c:pt>
                      <c:pt idx="9">
                        <c:v>PRÉSENTATION</c:v>
                      </c:pt>
                      <c:pt idx="10">
                        <c:v>FORMULAIRES</c:v>
                      </c:pt>
                      <c:pt idx="11">
                        <c:v>NAVIGATION</c:v>
                      </c:pt>
                      <c:pt idx="12">
                        <c:v>CONSULTATION</c:v>
                      </c:pt>
                    </c:strCache>
                  </c:strRef>
                </c:cat>
                <c:val>
                  <c:numRef>
                    <c:extLst xmlns:c15="http://schemas.microsoft.com/office/drawing/2012/chart">
                      <c:ext xmlns:c15="http://schemas.microsoft.com/office/drawing/2012/chart" uri="{02D57815-91ED-43cb-92C2-25804820EDAC}">
                        <c15:formulaRef>
                          <c15:sqref>Synthèse!$C$9:$O$9</c15:sqref>
                        </c15:formulaRef>
                      </c:ext>
                    </c:extLst>
                    <c:numCache>
                      <c:formatCode>General</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xmlns:c15="http://schemas.microsoft.com/office/drawing/2012/chart">
                  <c:ext xmlns:c16="http://schemas.microsoft.com/office/drawing/2014/chart" uri="{C3380CC4-5D6E-409C-BE32-E72D297353CC}">
                    <c16:uniqueId val="{00000003-B8A7-4334-A79B-56FB5492BEB0}"/>
                  </c:ext>
                </c:extLst>
              </c15:ser>
            </c15:filteredBarSeries>
          </c:ext>
        </c:extLst>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Statuts par page</a:t>
            </a:r>
          </a:p>
        </c:rich>
      </c:tx>
      <c:layout>
        <c:manualLayout>
          <c:xMode val="edge"/>
          <c:yMode val="edge"/>
          <c:x val="0.10796119339446784"/>
          <c:y val="7.5555548945271311E-3"/>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manualLayout>
          <c:layoutTarget val="inner"/>
          <c:xMode val="edge"/>
          <c:yMode val="edge"/>
          <c:x val="8.4980250974557692E-2"/>
          <c:y val="0.12873326957714176"/>
          <c:w val="0.86212767612734653"/>
          <c:h val="0.84549752882786278"/>
        </c:manualLayout>
      </c:layout>
      <c:barChart>
        <c:barDir val="bar"/>
        <c:grouping val="percentStacked"/>
        <c:varyColors val="0"/>
        <c:ser>
          <c:idx val="2"/>
          <c:order val="0"/>
          <c:tx>
            <c:strRef>
              <c:f>BaseDeCalcul!$C$122</c:f>
              <c:strCache>
                <c:ptCount val="1"/>
                <c:pt idx="0">
                  <c:v>TOTAL C</c:v>
                </c:pt>
              </c:strCache>
            </c:strRef>
          </c:tx>
          <c:spPr>
            <a:solidFill>
              <a:srgbClr val="00B05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BaseDeCalcul!$D$1:$L$1</c:f>
              <c:strCache>
                <c:ptCount val="9"/>
                <c:pt idx="0">
                  <c:v>P01</c:v>
                </c:pt>
                <c:pt idx="1">
                  <c:v>P02</c:v>
                </c:pt>
                <c:pt idx="2">
                  <c:v>P03</c:v>
                </c:pt>
                <c:pt idx="3">
                  <c:v>P04</c:v>
                </c:pt>
                <c:pt idx="4">
                  <c:v>P05</c:v>
                </c:pt>
                <c:pt idx="5">
                  <c:v>P06</c:v>
                </c:pt>
                <c:pt idx="6">
                  <c:v>P07</c:v>
                </c:pt>
                <c:pt idx="7">
                  <c:v>P08</c:v>
                </c:pt>
                <c:pt idx="8">
                  <c:v>P09</c:v>
                </c:pt>
              </c:strCache>
            </c:strRef>
          </c:cat>
          <c:val>
            <c:numRef>
              <c:f>BaseDeCalcul!$D$122:$L$122</c:f>
              <c:numCache>
                <c:formatCode>General</c:formatCode>
                <c:ptCount val="9"/>
                <c:pt idx="0">
                  <c:v>38</c:v>
                </c:pt>
                <c:pt idx="1">
                  <c:v>29</c:v>
                </c:pt>
                <c:pt idx="2">
                  <c:v>32</c:v>
                </c:pt>
                <c:pt idx="3">
                  <c:v>34</c:v>
                </c:pt>
                <c:pt idx="4">
                  <c:v>34</c:v>
                </c:pt>
                <c:pt idx="5">
                  <c:v>29</c:v>
                </c:pt>
                <c:pt idx="6">
                  <c:v>31</c:v>
                </c:pt>
                <c:pt idx="7">
                  <c:v>37</c:v>
                </c:pt>
                <c:pt idx="8">
                  <c:v>30</c:v>
                </c:pt>
              </c:numCache>
            </c:numRef>
          </c:val>
          <c:extLst>
            <c:ext xmlns:c16="http://schemas.microsoft.com/office/drawing/2014/chart" uri="{C3380CC4-5D6E-409C-BE32-E72D297353CC}">
              <c16:uniqueId val="{00000000-35FC-4FC6-BD88-D8F3554A5A6C}"/>
            </c:ext>
          </c:extLst>
        </c:ser>
        <c:ser>
          <c:idx val="3"/>
          <c:order val="1"/>
          <c:tx>
            <c:strRef>
              <c:f>BaseDeCalcul!$C$123</c:f>
              <c:strCache>
                <c:ptCount val="1"/>
                <c:pt idx="0">
                  <c:v>TOTAL NC</c:v>
                </c:pt>
              </c:strCache>
            </c:strRef>
          </c:tx>
          <c:spPr>
            <a:solidFill>
              <a:srgbClr val="FF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BaseDeCalcul!$D$1:$L$1</c:f>
              <c:strCache>
                <c:ptCount val="9"/>
                <c:pt idx="0">
                  <c:v>P01</c:v>
                </c:pt>
                <c:pt idx="1">
                  <c:v>P02</c:v>
                </c:pt>
                <c:pt idx="2">
                  <c:v>P03</c:v>
                </c:pt>
                <c:pt idx="3">
                  <c:v>P04</c:v>
                </c:pt>
                <c:pt idx="4">
                  <c:v>P05</c:v>
                </c:pt>
                <c:pt idx="5">
                  <c:v>P06</c:v>
                </c:pt>
                <c:pt idx="6">
                  <c:v>P07</c:v>
                </c:pt>
                <c:pt idx="7">
                  <c:v>P08</c:v>
                </c:pt>
                <c:pt idx="8">
                  <c:v>P09</c:v>
                </c:pt>
              </c:strCache>
            </c:strRef>
          </c:cat>
          <c:val>
            <c:numRef>
              <c:f>BaseDeCalcul!$D$123:$L$123</c:f>
              <c:numCache>
                <c:formatCode>General</c:formatCode>
                <c:ptCount val="9"/>
                <c:pt idx="0">
                  <c:v>10</c:v>
                </c:pt>
                <c:pt idx="1">
                  <c:v>8</c:v>
                </c:pt>
                <c:pt idx="2">
                  <c:v>6</c:v>
                </c:pt>
                <c:pt idx="3">
                  <c:v>10</c:v>
                </c:pt>
                <c:pt idx="4">
                  <c:v>15</c:v>
                </c:pt>
                <c:pt idx="5">
                  <c:v>12</c:v>
                </c:pt>
                <c:pt idx="6">
                  <c:v>8</c:v>
                </c:pt>
                <c:pt idx="7">
                  <c:v>12</c:v>
                </c:pt>
                <c:pt idx="8">
                  <c:v>10</c:v>
                </c:pt>
              </c:numCache>
            </c:numRef>
          </c:val>
          <c:extLst>
            <c:ext xmlns:c16="http://schemas.microsoft.com/office/drawing/2014/chart" uri="{C3380CC4-5D6E-409C-BE32-E72D297353CC}">
              <c16:uniqueId val="{00000001-35FC-4FC6-BD88-D8F3554A5A6C}"/>
            </c:ext>
          </c:extLst>
        </c:ser>
        <c:dLbls>
          <c:showLegendKey val="0"/>
          <c:showVal val="0"/>
          <c:showCatName val="0"/>
          <c:showSerName val="0"/>
          <c:showPercent val="0"/>
          <c:showBubbleSize val="0"/>
        </c:dLbls>
        <c:gapWidth val="150"/>
        <c:overlap val="100"/>
        <c:axId val="786750240"/>
        <c:axId val="786746632"/>
        <c:extLst>
          <c:ext xmlns:c15="http://schemas.microsoft.com/office/drawing/2012/chart" uri="{02D57815-91ED-43cb-92C2-25804820EDAC}">
            <c15:filteredBarSeries>
              <c15:ser>
                <c:idx val="4"/>
                <c:order val="2"/>
                <c:tx>
                  <c:strRef>
                    <c:extLst>
                      <c:ext uri="{02D57815-91ED-43cb-92C2-25804820EDAC}">
                        <c15:formulaRef>
                          <c15:sqref>BaseDeCalcul!$C$124</c15:sqref>
                        </c15:formulaRef>
                      </c:ext>
                    </c:extLst>
                    <c:strCache>
                      <c:ptCount val="1"/>
                      <c:pt idx="0">
                        <c:v>TOTAL NA</c:v>
                      </c:pt>
                    </c:strCache>
                  </c:strRef>
                </c:tx>
                <c:spPr>
                  <a:solidFill>
                    <a:sysClr val="windowText" lastClr="000000"/>
                  </a:solidFill>
                  <a:ln>
                    <a:noFill/>
                  </a:ln>
                  <a:effectLst/>
                </c:spPr>
                <c:invertIfNegative val="0"/>
                <c:cat>
                  <c:strRef>
                    <c:extLst>
                      <c:ext uri="{02D57815-91ED-43cb-92C2-25804820EDAC}">
                        <c15:formulaRef>
                          <c15:sqref>BaseDeCalcul!$D$1:$L$1</c15:sqref>
                        </c15:formulaRef>
                      </c:ext>
                    </c:extLst>
                    <c:strCache>
                      <c:ptCount val="9"/>
                      <c:pt idx="0">
                        <c:v>P01</c:v>
                      </c:pt>
                      <c:pt idx="1">
                        <c:v>P02</c:v>
                      </c:pt>
                      <c:pt idx="2">
                        <c:v>P03</c:v>
                      </c:pt>
                      <c:pt idx="3">
                        <c:v>P04</c:v>
                      </c:pt>
                      <c:pt idx="4">
                        <c:v>P05</c:v>
                      </c:pt>
                      <c:pt idx="5">
                        <c:v>P06</c:v>
                      </c:pt>
                      <c:pt idx="6">
                        <c:v>P07</c:v>
                      </c:pt>
                      <c:pt idx="7">
                        <c:v>P08</c:v>
                      </c:pt>
                      <c:pt idx="8">
                        <c:v>P09</c:v>
                      </c:pt>
                    </c:strCache>
                  </c:strRef>
                </c:cat>
                <c:val>
                  <c:numRef>
                    <c:extLst>
                      <c:ext uri="{02D57815-91ED-43cb-92C2-25804820EDAC}">
                        <c15:formulaRef>
                          <c15:sqref>BaseDeCalcul!$D$124:$L$124</c15:sqref>
                        </c15:formulaRef>
                      </c:ext>
                    </c:extLst>
                    <c:numCache>
                      <c:formatCode>General</c:formatCode>
                      <c:ptCount val="9"/>
                      <c:pt idx="0">
                        <c:v>58</c:v>
                      </c:pt>
                      <c:pt idx="1">
                        <c:v>69</c:v>
                      </c:pt>
                      <c:pt idx="2">
                        <c:v>68</c:v>
                      </c:pt>
                      <c:pt idx="3">
                        <c:v>62</c:v>
                      </c:pt>
                      <c:pt idx="4">
                        <c:v>57</c:v>
                      </c:pt>
                      <c:pt idx="5">
                        <c:v>65</c:v>
                      </c:pt>
                      <c:pt idx="6">
                        <c:v>67</c:v>
                      </c:pt>
                      <c:pt idx="7">
                        <c:v>57</c:v>
                      </c:pt>
                      <c:pt idx="8">
                        <c:v>66</c:v>
                      </c:pt>
                    </c:numCache>
                  </c:numRef>
                </c:val>
                <c:extLst>
                  <c:ext xmlns:c16="http://schemas.microsoft.com/office/drawing/2014/chart" uri="{C3380CC4-5D6E-409C-BE32-E72D297353CC}">
                    <c16:uniqueId val="{00000002-35FC-4FC6-BD88-D8F3554A5A6C}"/>
                  </c:ext>
                </c:extLst>
              </c15:ser>
            </c15:filteredBarSeries>
          </c:ext>
        </c:extLst>
      </c:barChart>
      <c:catAx>
        <c:axId val="78675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46632"/>
        <c:crosses val="autoZero"/>
        <c:auto val="1"/>
        <c:lblAlgn val="ctr"/>
        <c:lblOffset val="100"/>
        <c:noMultiLvlLbl val="0"/>
      </c:catAx>
      <c:valAx>
        <c:axId val="786746632"/>
        <c:scaling>
          <c:orientation val="minMax"/>
        </c:scaling>
        <c:delete val="0"/>
        <c:axPos val="t"/>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786750240"/>
        <c:crosses val="autoZero"/>
        <c:crossBetween val="between"/>
      </c:valAx>
      <c:spPr>
        <a:noFill/>
        <a:ln>
          <a:noFill/>
        </a:ln>
        <a:effectLst/>
      </c:spPr>
    </c:plotArea>
    <c:legend>
      <c:legendPos val="b"/>
      <c:layout>
        <c:manualLayout>
          <c:xMode val="edge"/>
          <c:yMode val="edge"/>
          <c:x val="0.59430230672638229"/>
          <c:y val="6.9163073564035811E-3"/>
          <c:w val="0.288763444831446"/>
          <c:h val="6.375044061675935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8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absoluteAnchor>
    <xdr:pos x="6390000" y="1333076"/>
    <xdr:ext cx="681118" cy="888476"/>
    <xdr:pic>
      <xdr:nvPicPr>
        <xdr:cNvPr id="2" name="Image 1">
          <a:extLst>
            <a:ext uri="{FF2B5EF4-FFF2-40B4-BE49-F238E27FC236}">
              <a16:creationId xmlns:a16="http://schemas.microsoft.com/office/drawing/2014/main" id="{64FA8C15-334E-00C1-3CF7-F409A8BD74C0}"/>
            </a:ext>
          </a:extLst>
        </xdr:cNvPr>
        <xdr:cNvPicPr>
          <a:picLocks noChangeAspect="1"/>
        </xdr:cNvPicPr>
      </xdr:nvPicPr>
      <xdr:blipFill>
        <a:blip xmlns:r="http://schemas.openxmlformats.org/officeDocument/2006/relationships" r:embed="rId1">
          <a:lum/>
          <a:alphaModFix/>
        </a:blip>
        <a:srcRect/>
        <a:stretch>
          <a:fillRect/>
        </a:stretch>
      </xdr:blipFill>
      <xdr:spPr>
        <a:xfrm>
          <a:off x="6390000" y="1333076"/>
          <a:ext cx="681118" cy="888476"/>
        </a:xfrm>
        <a:prstGeom prst="rect">
          <a:avLst/>
        </a:prstGeom>
        <a:noFill/>
        <a:ln cap="flat">
          <a:noFill/>
        </a:ln>
      </xdr:spPr>
    </xdr:pic>
    <xdr:clientData/>
  </xdr:absoluteAnchor>
</xdr:wsDr>
</file>

<file path=xl/drawings/drawing2.xml><?xml version="1.0" encoding="utf-8"?>
<xdr:wsDr xmlns:xdr="http://schemas.openxmlformats.org/drawingml/2006/spreadsheetDrawing" xmlns:a="http://schemas.openxmlformats.org/drawingml/2006/main">
  <xdr:twoCellAnchor>
    <xdr:from>
      <xdr:col>3</xdr:col>
      <xdr:colOff>435909</xdr:colOff>
      <xdr:row>19</xdr:row>
      <xdr:rowOff>168088</xdr:rowOff>
    </xdr:from>
    <xdr:to>
      <xdr:col>14</xdr:col>
      <xdr:colOff>103654</xdr:colOff>
      <xdr:row>37</xdr:row>
      <xdr:rowOff>74519</xdr:rowOff>
    </xdr:to>
    <xdr:graphicFrame macro="">
      <xdr:nvGraphicFramePr>
        <xdr:cNvPr id="41" name="Graphique 2">
          <a:extLst>
            <a:ext uri="{FF2B5EF4-FFF2-40B4-BE49-F238E27FC236}">
              <a16:creationId xmlns:a16="http://schemas.microsoft.com/office/drawing/2014/main" id="{CB53DDF6-425A-37FE-18D3-5D6D7C7FF1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26</xdr:col>
      <xdr:colOff>228600</xdr:colOff>
      <xdr:row>0</xdr:row>
      <xdr:rowOff>190499</xdr:rowOff>
    </xdr:from>
    <xdr:to>
      <xdr:col>33</xdr:col>
      <xdr:colOff>333375</xdr:colOff>
      <xdr:row>14</xdr:row>
      <xdr:rowOff>85724</xdr:rowOff>
    </xdr:to>
    <xdr:graphicFrame macro="">
      <xdr:nvGraphicFramePr>
        <xdr:cNvPr id="5" name="Graphique 3">
          <a:extLst>
            <a:ext uri="{FF2B5EF4-FFF2-40B4-BE49-F238E27FC236}">
              <a16:creationId xmlns:a16="http://schemas.microsoft.com/office/drawing/2014/main" id="{07351BAC-3EBE-4CD1-8B4A-F3BD06EED943}"/>
            </a:ext>
            <a:ext uri="{147F2762-F138-4A5C-976F-8EAC2B608ADB}">
              <a16:predDERef xmlns:a16="http://schemas.microsoft.com/office/drawing/2014/main" pred="{CB53DDF6-425A-37FE-18D3-5D6D7C7FF19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33</xdr:col>
      <xdr:colOff>329453</xdr:colOff>
      <xdr:row>0</xdr:row>
      <xdr:rowOff>186578</xdr:rowOff>
    </xdr:from>
    <xdr:to>
      <xdr:col>40</xdr:col>
      <xdr:colOff>434228</xdr:colOff>
      <xdr:row>14</xdr:row>
      <xdr:rowOff>78442</xdr:rowOff>
    </xdr:to>
    <xdr:graphicFrame macro="">
      <xdr:nvGraphicFramePr>
        <xdr:cNvPr id="17" name="Graphique 4">
          <a:extLst>
            <a:ext uri="{FF2B5EF4-FFF2-40B4-BE49-F238E27FC236}">
              <a16:creationId xmlns:a16="http://schemas.microsoft.com/office/drawing/2014/main" id="{77010760-F359-4893-B28C-E34C39D249F4}"/>
            </a:ext>
            <a:ext uri="{147F2762-F138-4A5C-976F-8EAC2B608ADB}">
              <a16:predDERef xmlns:a16="http://schemas.microsoft.com/office/drawing/2014/main" pred="{07351BAC-3EBE-4CD1-8B4A-F3BD06EED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19</xdr:col>
      <xdr:colOff>123825</xdr:colOff>
      <xdr:row>0</xdr:row>
      <xdr:rowOff>186578</xdr:rowOff>
    </xdr:from>
    <xdr:to>
      <xdr:col>26</xdr:col>
      <xdr:colOff>228600</xdr:colOff>
      <xdr:row>14</xdr:row>
      <xdr:rowOff>78441</xdr:rowOff>
    </xdr:to>
    <xdr:graphicFrame macro="">
      <xdr:nvGraphicFramePr>
        <xdr:cNvPr id="22" name="Graphique 5">
          <a:extLst>
            <a:ext uri="{FF2B5EF4-FFF2-40B4-BE49-F238E27FC236}">
              <a16:creationId xmlns:a16="http://schemas.microsoft.com/office/drawing/2014/main" id="{5AADCBAC-51D2-072D-3BB3-0D0C15215BA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19</xdr:col>
      <xdr:colOff>118968</xdr:colOff>
      <xdr:row>14</xdr:row>
      <xdr:rowOff>82737</xdr:rowOff>
    </xdr:from>
    <xdr:to>
      <xdr:col>26</xdr:col>
      <xdr:colOff>223743</xdr:colOff>
      <xdr:row>31</xdr:row>
      <xdr:rowOff>44824</xdr:rowOff>
    </xdr:to>
    <xdr:graphicFrame macro="">
      <xdr:nvGraphicFramePr>
        <xdr:cNvPr id="15" name="Graphique 5">
          <a:extLst>
            <a:ext uri="{FF2B5EF4-FFF2-40B4-BE49-F238E27FC236}">
              <a16:creationId xmlns:a16="http://schemas.microsoft.com/office/drawing/2014/main" id="{FDCB097A-195E-4A63-BF52-5F29E0B638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26</xdr:col>
      <xdr:colOff>212911</xdr:colOff>
      <xdr:row>14</xdr:row>
      <xdr:rowOff>78442</xdr:rowOff>
    </xdr:from>
    <xdr:to>
      <xdr:col>33</xdr:col>
      <xdr:colOff>362510</xdr:colOff>
      <xdr:row>31</xdr:row>
      <xdr:rowOff>56030</xdr:rowOff>
    </xdr:to>
    <xdr:graphicFrame macro="">
      <xdr:nvGraphicFramePr>
        <xdr:cNvPr id="13" name="Graphique 3">
          <a:extLst>
            <a:ext uri="{FF2B5EF4-FFF2-40B4-BE49-F238E27FC236}">
              <a16:creationId xmlns:a16="http://schemas.microsoft.com/office/drawing/2014/main" id="{D3A4A501-8E88-4824-9C1D-AC9184785953}"/>
            </a:ext>
            <a:ext uri="{147F2762-F138-4A5C-976F-8EAC2B608ADB}">
              <a16:predDERef xmlns:a16="http://schemas.microsoft.com/office/drawing/2014/main" pred="{CB53DDF6-425A-37FE-18D3-5D6D7C7FF1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33</xdr:col>
      <xdr:colOff>324970</xdr:colOff>
      <xdr:row>14</xdr:row>
      <xdr:rowOff>78440</xdr:rowOff>
    </xdr:from>
    <xdr:to>
      <xdr:col>40</xdr:col>
      <xdr:colOff>429745</xdr:colOff>
      <xdr:row>31</xdr:row>
      <xdr:rowOff>56029</xdr:rowOff>
    </xdr:to>
    <xdr:graphicFrame macro="">
      <xdr:nvGraphicFramePr>
        <xdr:cNvPr id="16" name="Graphique 4">
          <a:extLst>
            <a:ext uri="{FF2B5EF4-FFF2-40B4-BE49-F238E27FC236}">
              <a16:creationId xmlns:a16="http://schemas.microsoft.com/office/drawing/2014/main" id="{6CEBBA97-3A3C-4B13-9437-F262F890A3ED}"/>
            </a:ext>
            <a:ext uri="{147F2762-F138-4A5C-976F-8EAC2B608ADB}">
              <a16:predDERef xmlns:a16="http://schemas.microsoft.com/office/drawing/2014/main" pred="{07351BAC-3EBE-4CD1-8B4A-F3BD06EED9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__Anonymous_Sheet_DB__4" displayName="__Anonymous_Sheet_DB__4" ref="R3:AD120" headerRowCount="0" totalsRowShown="0">
  <sortState xmlns:xlrd2="http://schemas.microsoft.com/office/spreadsheetml/2017/richdata2" ref="R3:AD120">
    <sortCondition ref="R3:R120"/>
    <sortCondition ref="U3:U120"/>
    <sortCondition ref="S3:S120"/>
  </sortState>
  <tableColumns count="13">
    <tableColumn id="1" xr3:uid="{00000000-0010-0000-0000-000001000000}" name="Colonne1"/>
    <tableColumn id="2" xr3:uid="{00000000-0010-0000-0000-000002000000}" name="Colonne2"/>
    <tableColumn id="3" xr3:uid="{00000000-0010-0000-0000-000003000000}" name="Colonne3"/>
    <tableColumn id="4" xr3:uid="{00000000-0010-0000-0000-000004000000}" name="Colonne4"/>
    <tableColumn id="5" xr3:uid="{00000000-0010-0000-0000-000005000000}" name="Colonne5"/>
    <tableColumn id="6" xr3:uid="{00000000-0010-0000-0000-000006000000}" name="Colonne6"/>
    <tableColumn id="7" xr3:uid="{00000000-0010-0000-0000-000007000000}" name="Colonne7"/>
    <tableColumn id="8" xr3:uid="{00000000-0010-0000-0000-000008000000}" name="Colonne8"/>
    <tableColumn id="9" xr3:uid="{00000000-0010-0000-0000-000009000000}" name="Colonne9"/>
    <tableColumn id="10" xr3:uid="{00000000-0010-0000-0000-00000A000000}" name="Colonne10"/>
    <tableColumn id="11" xr3:uid="{00000000-0010-0000-0000-00000B000000}" name="Colonne11"/>
    <tableColumn id="12" xr3:uid="{00000000-0010-0000-0000-00000C000000}" name="Colonne12"/>
    <tableColumn id="24" xr3:uid="{00000000-0010-0000-0000-000018000000}" name="Colonne24"/>
  </tableColumns>
  <tableStyleInfo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4.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5.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6.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7.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espace-citoyens.net/merignac/espace-citoyens/DemandeEnfance/NouvelleDemandeBulletinInscription?IdDynamic=3&amp;IdBulletin=108" TargetMode="External"/><Relationship Id="rId3" Type="http://schemas.openxmlformats.org/officeDocument/2006/relationships/hyperlink" Target="https://www.espace-citoyens.net/merignac/espace-citoyens/PageInfosDiverses/IndexCache/2" TargetMode="External"/><Relationship Id="rId7" Type="http://schemas.openxmlformats.org/officeDocument/2006/relationships/hyperlink" Target="https://www.espace-citoyens.net/merignac/espace-citoyens/MonCompte?IdUnique=prevSEPA&amp;isCompte=False" TargetMode="External"/><Relationship Id="rId2" Type="http://schemas.openxmlformats.org/officeDocument/2006/relationships/hyperlink" Target="https://www.espace-citoyens.net/merignac/espace-citoyens/PageInfosDiverses/IndexCache/1" TargetMode="External"/><Relationship Id="rId1" Type="http://schemas.openxmlformats.org/officeDocument/2006/relationships/hyperlink" Target="https://www.espace-citoyens.net/merignac/espace-citoyens/" TargetMode="External"/><Relationship Id="rId6" Type="http://schemas.openxmlformats.org/officeDocument/2006/relationships/hyperlink" Target="https://www.espace-citoyens.net/merignac/espace-citoyens/FichePersonne/DetailPersonne?idDynamic=1" TargetMode="External"/><Relationship Id="rId5" Type="http://schemas.openxmlformats.org/officeDocument/2006/relationships/hyperlink" Target="https://www.espace-citoyens.net/merignac/espace-citoyens/DemandeMultiSystemes/NouvelleDemandeChangementAdressePostale" TargetMode="External"/><Relationship Id="rId10" Type="http://schemas.openxmlformats.org/officeDocument/2006/relationships/printerSettings" Target="../printerSettings/printerSettings1.bin"/><Relationship Id="rId4" Type="http://schemas.openxmlformats.org/officeDocument/2006/relationships/hyperlink" Target="https://www.espace-citoyens.net/merignac/espace-citoyens/CompteCitoyen" TargetMode="External"/><Relationship Id="rId9" Type="http://schemas.openxmlformats.org/officeDocument/2006/relationships/hyperlink" Target="https://www.espace-citoyens.net/merignac/espace-citoyens/Demande/SuiviDemande/Gj3OPy6hES99TFtKeHjuA0bOaZqsnBMO"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9"/>
  <sheetViews>
    <sheetView workbookViewId="0">
      <selection sqref="A1:D1"/>
    </sheetView>
  </sheetViews>
  <sheetFormatPr baseColWidth="10" defaultColWidth="12" defaultRowHeight="15"/>
  <cols>
    <col min="1" max="1" width="19.1796875" customWidth="1"/>
    <col min="2" max="3" width="23.36328125" customWidth="1"/>
    <col min="4" max="4" width="28.1796875" customWidth="1"/>
    <col min="5" max="1023" width="9.81640625" customWidth="1"/>
    <col min="1024" max="1024" width="7.453125" customWidth="1"/>
    <col min="1025" max="1025" width="12" customWidth="1"/>
  </cols>
  <sheetData>
    <row r="1" spans="1:4" ht="37.65" customHeight="1">
      <c r="A1" s="70" t="s">
        <v>0</v>
      </c>
      <c r="B1" s="70"/>
      <c r="C1" s="70"/>
      <c r="D1" s="70"/>
    </row>
    <row r="2" spans="1:4" ht="37.65" customHeight="1">
      <c r="A2" s="71" t="s">
        <v>1</v>
      </c>
      <c r="B2" s="71"/>
      <c r="C2" s="71"/>
      <c r="D2" s="71"/>
    </row>
    <row r="3" spans="1:4" ht="254.4" customHeight="1">
      <c r="A3" s="72" t="s">
        <v>2</v>
      </c>
      <c r="B3" s="72"/>
      <c r="C3" s="72"/>
      <c r="D3" s="72"/>
    </row>
    <row r="4" spans="1:4" ht="9.9" customHeight="1">
      <c r="A4" s="1"/>
    </row>
    <row r="5" spans="1:4" ht="409.6" customHeight="1">
      <c r="A5" s="73" t="s">
        <v>3</v>
      </c>
      <c r="B5" s="73"/>
      <c r="C5" s="73"/>
      <c r="D5" s="73"/>
    </row>
    <row r="6" spans="1:4" ht="23.85" customHeight="1">
      <c r="B6" s="2" t="s">
        <v>4</v>
      </c>
      <c r="C6" s="3">
        <f>COUNTA(Échantillon!A9:A28)</f>
        <v>20</v>
      </c>
    </row>
    <row r="7" spans="1:4" ht="218.1" customHeight="1">
      <c r="A7" s="73" t="s">
        <v>5</v>
      </c>
      <c r="B7" s="73"/>
      <c r="C7" s="73"/>
      <c r="D7" s="73"/>
    </row>
    <row r="9" spans="1:4" ht="283.5" customHeight="1"/>
  </sheetData>
  <mergeCells count="5">
    <mergeCell ref="A1:D1"/>
    <mergeCell ref="A2:D2"/>
    <mergeCell ref="A3:D3"/>
    <mergeCell ref="A5:D5"/>
    <mergeCell ref="A7:D7"/>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BL109"/>
  <sheetViews>
    <sheetView topLeftCell="A52" workbookViewId="0">
      <selection activeCell="F60" sqref="F60"/>
    </sheetView>
  </sheetViews>
  <sheetFormatPr baseColWidth="10" defaultColWidth="12" defaultRowHeight="15"/>
  <cols>
    <col min="1" max="1" width="3.81640625" customWidth="1"/>
    <col min="2" max="2" width="4.36328125" style="50"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8" ht="15.6">
      <c r="A1" s="70" t="str">
        <f>Échantillon!A1</f>
        <v>RGAA 4.1 – GRILLE D'ÉVALUATION</v>
      </c>
      <c r="B1" s="70"/>
      <c r="C1" s="70"/>
      <c r="D1" s="70"/>
      <c r="E1" s="70"/>
      <c r="F1" s="70"/>
      <c r="G1" s="70"/>
    </row>
    <row r="2" spans="1:8">
      <c r="A2" s="81" t="e">
        <f>CONCATENATE(Échantillon!B13," : ",Échantillon!#REF!)</f>
        <v>#REF!</v>
      </c>
      <c r="B2" s="81"/>
      <c r="C2" s="81"/>
      <c r="D2" s="81"/>
      <c r="E2" s="81"/>
      <c r="F2" s="81"/>
      <c r="G2" s="81"/>
    </row>
    <row r="3" spans="1:8" ht="49.8">
      <c r="A3" s="16" t="s">
        <v>33</v>
      </c>
      <c r="B3" s="16" t="s">
        <v>34</v>
      </c>
      <c r="C3" s="17" t="s">
        <v>35</v>
      </c>
      <c r="D3" s="16" t="s">
        <v>262</v>
      </c>
      <c r="E3" s="16" t="s">
        <v>279</v>
      </c>
      <c r="F3" s="17" t="s">
        <v>280</v>
      </c>
      <c r="G3" s="17" t="s">
        <v>281</v>
      </c>
    </row>
    <row r="4" spans="1:8" ht="20.399999999999999">
      <c r="A4" s="76" t="str">
        <f>Critères!$A$3</f>
        <v>IMAGES</v>
      </c>
      <c r="B4" s="47" t="str">
        <f>Critères!B3</f>
        <v>1.1</v>
      </c>
      <c r="C4" s="19" t="str">
        <f>Critères!C3</f>
        <v>Chaque image porteuse d’information a-t-elle une alternative textuelle ?</v>
      </c>
      <c r="D4" s="13" t="s">
        <v>263</v>
      </c>
      <c r="E4" t="s">
        <v>282</v>
      </c>
      <c r="F4" s="19"/>
      <c r="G4" s="19"/>
      <c r="H4"/>
    </row>
    <row r="5" spans="1:8" ht="40.799999999999997">
      <c r="A5" s="76"/>
      <c r="B5" s="47" t="str">
        <f>Critères!B4</f>
        <v>1.2</v>
      </c>
      <c r="C5" s="19" t="str">
        <f>Critères!C4</f>
        <v>Chaque image de décoration est-elle correctement ignorée par les technologies d’assistance ?</v>
      </c>
      <c r="D5" s="13" t="s">
        <v>264</v>
      </c>
      <c r="E5" s="20" t="s">
        <v>282</v>
      </c>
      <c r="F5" s="19" t="s">
        <v>333</v>
      </c>
      <c r="G5" s="19"/>
    </row>
    <row r="6" spans="1:8" ht="30.6">
      <c r="A6" s="76"/>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0.6">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8" ht="20.399999999999999">
      <c r="A9" s="76"/>
      <c r="B9" s="47" t="str">
        <f>Critères!B8</f>
        <v>1.6</v>
      </c>
      <c r="C9" s="19" t="str">
        <f>Critères!C8</f>
        <v>Chaque image porteuse d’information a-t-elle, si nécessaire, une description détaillée ?</v>
      </c>
      <c r="D9" s="13" t="s">
        <v>265</v>
      </c>
      <c r="E9" s="20" t="s">
        <v>282</v>
      </c>
      <c r="F9" s="19"/>
      <c r="G9" s="19"/>
    </row>
    <row r="10" spans="1:8" ht="20.399999999999999">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76"/>
      <c r="B12" s="47" t="str">
        <f>Critères!B11</f>
        <v>1.9</v>
      </c>
      <c r="C12" s="19" t="str">
        <f>Critères!C11</f>
        <v>Chaque légende d’image est-elle, si nécessaire, correctement reliée à l’image correspondante ?</v>
      </c>
      <c r="D12" s="13" t="s">
        <v>265</v>
      </c>
      <c r="E12" t="s">
        <v>282</v>
      </c>
      <c r="F12" s="19"/>
      <c r="G12" s="19"/>
    </row>
    <row r="13" spans="1:8" ht="15.6">
      <c r="A13" s="76" t="str">
        <f>Critères!$A$12</f>
        <v>CADRES</v>
      </c>
      <c r="B13" s="47" t="str">
        <f>Critères!B12</f>
        <v>2.1</v>
      </c>
      <c r="C13" s="19" t="str">
        <f>Critères!C12</f>
        <v>Chaque cadre a-t-il un titre de cadre ?</v>
      </c>
      <c r="D13" s="13" t="s">
        <v>265</v>
      </c>
      <c r="E13" t="s">
        <v>282</v>
      </c>
      <c r="F13" s="61"/>
      <c r="G13" s="19"/>
    </row>
    <row r="14" spans="1:8" ht="20.399999999999999">
      <c r="A14" s="76"/>
      <c r="B14" s="47" t="str">
        <f>Critères!B13</f>
        <v>2.2</v>
      </c>
      <c r="C14" s="19" t="str">
        <f>Critères!C13</f>
        <v>Pour chaque cadre ayant un titre de cadre, ce titre de cadre est-il pertinent ?</v>
      </c>
      <c r="D14" s="13" t="s">
        <v>265</v>
      </c>
      <c r="E14" t="s">
        <v>282</v>
      </c>
      <c r="F14" s="19"/>
      <c r="G14" s="19"/>
    </row>
    <row r="15" spans="1:8" ht="20.399999999999999">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51">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334</v>
      </c>
      <c r="G16" s="19"/>
    </row>
    <row r="17" spans="1:7" ht="40.799999999999997">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264</v>
      </c>
      <c r="E17" s="20" t="s">
        <v>282</v>
      </c>
      <c r="F17" s="19" t="s">
        <v>372</v>
      </c>
      <c r="G17" s="19"/>
    </row>
    <row r="18" spans="1:7" ht="30.6">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76"/>
      <c r="B24" s="47" t="str">
        <f>Critères!B23</f>
        <v>4.7</v>
      </c>
      <c r="C24" s="19" t="str">
        <f>Critères!C23</f>
        <v>Chaque média temporel est-il clairement identifiable (hors cas particuliers) ?</v>
      </c>
      <c r="D24" s="13" t="s">
        <v>265</v>
      </c>
      <c r="E24" s="20" t="s">
        <v>282</v>
      </c>
      <c r="F24" s="19"/>
      <c r="G24" s="19"/>
    </row>
    <row r="25" spans="1:7" ht="20.399999999999999">
      <c r="A25" s="76"/>
      <c r="B25" s="47" t="str">
        <f>Critères!B24</f>
        <v>4.8</v>
      </c>
      <c r="C25" s="19" t="str">
        <f>Critères!C24</f>
        <v>Chaque média non temporel a-t-il, si nécessaire, une alternative (hors cas particuliers) ?</v>
      </c>
      <c r="D25" s="13" t="s">
        <v>265</v>
      </c>
      <c r="E25" s="20" t="s">
        <v>282</v>
      </c>
      <c r="F25" s="19"/>
      <c r="G25" s="19"/>
    </row>
    <row r="26" spans="1:7" ht="20.399999999999999">
      <c r="A26" s="76"/>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76"/>
      <c r="B27" s="47" t="str">
        <f>Critères!B26</f>
        <v>4.10</v>
      </c>
      <c r="C27" s="19" t="str">
        <f>Critères!C26</f>
        <v>Chaque son déclenché automatiquement est-il contrôlable par l’utilisateur ?</v>
      </c>
      <c r="D27" s="13" t="s">
        <v>265</v>
      </c>
      <c r="E27" s="20" t="s">
        <v>282</v>
      </c>
      <c r="F27" s="19"/>
      <c r="G27" s="19"/>
    </row>
    <row r="28" spans="1:7" ht="30.6">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76" t="str">
        <f>Critères!$A$30</f>
        <v>TABLEAUX</v>
      </c>
      <c r="B31" s="47" t="str">
        <f>Critères!B30</f>
        <v>5.1</v>
      </c>
      <c r="C31" s="19" t="str">
        <f>Critères!C30</f>
        <v>Chaque tableau de données complexe a-t-il un résumé ?</v>
      </c>
      <c r="D31" s="13" t="s">
        <v>265</v>
      </c>
      <c r="E31" s="20" t="s">
        <v>282</v>
      </c>
      <c r="F31" s="19"/>
      <c r="G31" s="19"/>
    </row>
    <row r="32" spans="1:7" ht="20.399999999999999">
      <c r="A32" s="76"/>
      <c r="B32" s="47" t="str">
        <f>Critères!B31</f>
        <v>5.2</v>
      </c>
      <c r="C32" s="19" t="str">
        <f>Critères!C31</f>
        <v>Pour chaque tableau de données complexe ayant un résumé, celui-ci est-il pertinent ?</v>
      </c>
      <c r="D32" s="13" t="s">
        <v>265</v>
      </c>
      <c r="E32" s="20" t="s">
        <v>282</v>
      </c>
      <c r="F32" s="19"/>
      <c r="G32" s="19"/>
    </row>
    <row r="33" spans="1:7" ht="51">
      <c r="A33" s="76"/>
      <c r="B33" s="47" t="str">
        <f>Critères!B32</f>
        <v>5.3</v>
      </c>
      <c r="C33" s="19" t="str">
        <f>Critères!C32</f>
        <v>Pour chaque tableau de mise en forme, le contenu linéarisé reste-t-il compréhensible ?</v>
      </c>
      <c r="D33" s="13" t="s">
        <v>264</v>
      </c>
      <c r="E33" s="20" t="s">
        <v>282</v>
      </c>
      <c r="F33" s="19" t="s">
        <v>335</v>
      </c>
      <c r="G33" s="19"/>
    </row>
    <row r="34" spans="1:7" ht="20.399999999999999">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76"/>
      <c r="B35" s="47" t="str">
        <f>Critères!B34</f>
        <v>5.5</v>
      </c>
      <c r="C35" s="19" t="str">
        <f>Critères!C34</f>
        <v>Pour chaque tableau de données ayant un titre, celui-ci est-il pertinent ?</v>
      </c>
      <c r="D35" s="13" t="s">
        <v>265</v>
      </c>
      <c r="E35" s="20" t="s">
        <v>282</v>
      </c>
      <c r="F35" s="19"/>
      <c r="G35" s="19"/>
    </row>
    <row r="36" spans="1:7" ht="20.399999999999999">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76"/>
      <c r="B38" s="47" t="str">
        <f>Critères!B37</f>
        <v>5.8</v>
      </c>
      <c r="C38" s="19" t="str">
        <f>Critères!C37</f>
        <v>Chaque tableau de mise en forme ne doit pas utiliser d’éléments propres aux tableaux de données. Cette règle est-elle respectée ?</v>
      </c>
      <c r="D38" s="13" t="s">
        <v>263</v>
      </c>
      <c r="E38" s="20" t="s">
        <v>282</v>
      </c>
      <c r="F38" s="19"/>
      <c r="G38" s="19"/>
    </row>
    <row r="39" spans="1:7" ht="15.6">
      <c r="A39" s="76" t="str">
        <f>Critères!$A$38</f>
        <v>LIENS</v>
      </c>
      <c r="B39" s="47" t="str">
        <f>Critères!B38</f>
        <v>6.1</v>
      </c>
      <c r="C39" s="19" t="str">
        <f>Critères!C38</f>
        <v>Chaque lien est-il explicite (hors cas particuliers) ?</v>
      </c>
      <c r="D39" s="13" t="s">
        <v>263</v>
      </c>
      <c r="E39" s="20" t="s">
        <v>282</v>
      </c>
      <c r="F39" s="19"/>
      <c r="G39" s="19"/>
    </row>
    <row r="40" spans="1:7" ht="15.6">
      <c r="A40" s="76"/>
      <c r="B40" s="47" t="str">
        <f>Critères!B39</f>
        <v>6.2</v>
      </c>
      <c r="C40" s="19" t="str">
        <f>Critères!C39</f>
        <v>Dans chaque page web, chaque lien a-t-il un intitulé ?</v>
      </c>
      <c r="D40" s="13" t="s">
        <v>263</v>
      </c>
      <c r="E40" s="20" t="s">
        <v>282</v>
      </c>
      <c r="F40" s="19"/>
      <c r="G40" s="19"/>
    </row>
    <row r="41" spans="1:7" ht="20.399999999999999">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76"/>
      <c r="B42" s="47" t="str">
        <f>Critères!B41</f>
        <v>7.2</v>
      </c>
      <c r="C42" s="19" t="str">
        <f>Critères!C41</f>
        <v>Pour chaque script ayant une alternative, cette alternative est-elle pertinente ?</v>
      </c>
      <c r="D42" s="13" t="s">
        <v>265</v>
      </c>
      <c r="E42" s="20" t="s">
        <v>282</v>
      </c>
      <c r="F42" s="19"/>
      <c r="G42" s="19"/>
    </row>
    <row r="43" spans="1:7" ht="20.399999999999999">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0.399999999999999">
      <c r="A45" s="76"/>
      <c r="B45" s="47" t="str">
        <f>Critères!B44</f>
        <v>7.5</v>
      </c>
      <c r="C45" s="19" t="str">
        <f>Critères!C44</f>
        <v>Dans chaque page web, les messages de statut sont-ils correctement restitués par les technologies d’assistance ?</v>
      </c>
      <c r="D45" s="13" t="s">
        <v>263</v>
      </c>
      <c r="E45" s="20" t="s">
        <v>282</v>
      </c>
      <c r="F45" s="19"/>
      <c r="G45" s="19"/>
    </row>
    <row r="46" spans="1:7" ht="15.6">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76"/>
      <c r="B48" s="47" t="str">
        <f>Critères!B47</f>
        <v>8.3</v>
      </c>
      <c r="C48" s="19" t="str">
        <f>Critères!C47</f>
        <v>Dans chaque page web, la langue par défaut est-elle présente ?</v>
      </c>
      <c r="D48" s="13" t="s">
        <v>264</v>
      </c>
      <c r="E48" s="20" t="s">
        <v>282</v>
      </c>
      <c r="F48" s="19" t="s">
        <v>309</v>
      </c>
      <c r="G48" s="19"/>
    </row>
    <row r="49" spans="1:7" ht="20.399999999999999">
      <c r="A49" s="76"/>
      <c r="B49" s="47" t="str">
        <f>Critères!B48</f>
        <v>8.4</v>
      </c>
      <c r="C49" s="19" t="str">
        <f>Critères!C48</f>
        <v>Pour chaque page web ayant une langue par défaut, le code de langue est-il pertinent ?</v>
      </c>
      <c r="D49" s="13" t="s">
        <v>265</v>
      </c>
      <c r="E49" s="20" t="s">
        <v>282</v>
      </c>
      <c r="F49" s="19"/>
      <c r="G49" s="19"/>
    </row>
    <row r="50" spans="1:7" ht="15.6">
      <c r="A50" s="76"/>
      <c r="B50" s="47" t="str">
        <f>Critères!B49</f>
        <v>8.5</v>
      </c>
      <c r="C50" s="19" t="str">
        <f>Critères!C49</f>
        <v>Chaque page web a-t-elle un titre de page ?</v>
      </c>
      <c r="D50" s="13" t="s">
        <v>263</v>
      </c>
      <c r="E50" s="20" t="s">
        <v>282</v>
      </c>
      <c r="F50" s="19"/>
      <c r="G50" s="19"/>
    </row>
    <row r="51" spans="1:7" ht="30.6">
      <c r="A51" s="76"/>
      <c r="B51" s="47" t="str">
        <f>Critères!B50</f>
        <v>8.6</v>
      </c>
      <c r="C51" s="19" t="str">
        <f>Critères!C50</f>
        <v>Pour chaque page web ayant un titre de page, ce titre est-il pertinent ?</v>
      </c>
      <c r="D51" s="13" t="s">
        <v>264</v>
      </c>
      <c r="E51" s="20" t="s">
        <v>282</v>
      </c>
      <c r="F51" s="19" t="s">
        <v>336</v>
      </c>
      <c r="G51" s="19"/>
    </row>
    <row r="52" spans="1:7" ht="20.399999999999999">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0.399999999999999">
      <c r="A53" s="76"/>
      <c r="B53" s="47" t="str">
        <f>Critères!B52</f>
        <v>8.8</v>
      </c>
      <c r="C53" s="19" t="str">
        <f>Critères!C52</f>
        <v>Dans chaque page web, le code de langue de chaque changement de langue est-il valide et pertinent ?</v>
      </c>
      <c r="D53" s="13" t="s">
        <v>265</v>
      </c>
      <c r="E53" s="20" t="s">
        <v>282</v>
      </c>
      <c r="F53" s="19"/>
      <c r="G53" s="19"/>
    </row>
    <row r="54" spans="1:7" ht="51">
      <c r="A54" s="76"/>
      <c r="B54" s="47" t="str">
        <f>Critères!B53</f>
        <v>8.9</v>
      </c>
      <c r="C54" s="19" t="str">
        <f>Critères!C53</f>
        <v>Dans chaque page web, les balises ne doivent pas être utilisées uniquement à des fins de présentation. Cette règle est-elle respectée ?</v>
      </c>
      <c r="D54" s="13" t="s">
        <v>264</v>
      </c>
      <c r="E54" s="20" t="s">
        <v>282</v>
      </c>
      <c r="F54" s="19" t="s">
        <v>337</v>
      </c>
      <c r="G54" s="19"/>
    </row>
    <row r="55" spans="1:7" ht="20.399999999999999">
      <c r="A55" s="76"/>
      <c r="B55" s="47" t="str">
        <f>Critères!B54</f>
        <v>8.10</v>
      </c>
      <c r="C55" s="19" t="str">
        <f>Critères!C54</f>
        <v>Dans chaque page web, les changements du sens de lecture sont-ils signalés ?</v>
      </c>
      <c r="D55" s="13" t="s">
        <v>265</v>
      </c>
      <c r="E55" s="20" t="s">
        <v>282</v>
      </c>
      <c r="F55" s="19"/>
      <c r="G55" s="19"/>
    </row>
    <row r="56" spans="1:7" ht="61.2">
      <c r="A56" s="76" t="str">
        <f>Critères!$A$55</f>
        <v>STRUCTURATION</v>
      </c>
      <c r="B56" s="47" t="str">
        <f>Critères!B55</f>
        <v>9.1</v>
      </c>
      <c r="C56" s="19" t="str">
        <f>Critères!C55</f>
        <v>Dans chaque page web, l’information est-elle structurée par l’utilisation appropriée de titres ?</v>
      </c>
      <c r="D56" s="13" t="s">
        <v>264</v>
      </c>
      <c r="E56" s="20" t="s">
        <v>282</v>
      </c>
      <c r="F56" s="19" t="s">
        <v>340</v>
      </c>
      <c r="G56" s="19"/>
    </row>
    <row r="57" spans="1:7" ht="30.6">
      <c r="A57" s="76"/>
      <c r="B57" s="47" t="str">
        <f>Critères!B56</f>
        <v>9.2</v>
      </c>
      <c r="C57" s="19" t="str">
        <f>Critères!C56</f>
        <v>Dans chaque page web, la structure du document est-elle cohérente (hors cas particuliers) ?</v>
      </c>
      <c r="D57" s="13" t="s">
        <v>264</v>
      </c>
      <c r="E57" s="20" t="s">
        <v>282</v>
      </c>
      <c r="F57" s="19" t="s">
        <v>332</v>
      </c>
      <c r="G57" s="19"/>
    </row>
    <row r="58" spans="1:7" ht="20.399999999999999">
      <c r="A58" s="76"/>
      <c r="B58" s="47" t="str">
        <f>Critères!B57</f>
        <v>9.3</v>
      </c>
      <c r="C58" s="19" t="str">
        <f>Critères!C57</f>
        <v>Dans chaque page web, chaque liste est-elle correctement structurée ?</v>
      </c>
      <c r="D58" s="13" t="s">
        <v>263</v>
      </c>
      <c r="E58" s="20" t="s">
        <v>282</v>
      </c>
      <c r="F58" s="19"/>
      <c r="G58" s="19"/>
    </row>
    <row r="59" spans="1:7" ht="20.399999999999999">
      <c r="A59" s="76"/>
      <c r="B59" s="47" t="str">
        <f>Critères!B58</f>
        <v>9.4</v>
      </c>
      <c r="C59" s="19" t="str">
        <f>Critères!C58</f>
        <v>Dans chaque page web, chaque citation est-elle correctement indiquée ?</v>
      </c>
      <c r="D59" s="13" t="s">
        <v>265</v>
      </c>
      <c r="E59" s="20" t="s">
        <v>282</v>
      </c>
      <c r="F59" s="19"/>
      <c r="G59" s="19"/>
    </row>
    <row r="60" spans="1:7" ht="20.399999999999999">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76"/>
      <c r="B62" s="47" t="str">
        <f>Critères!B61</f>
        <v>10.3</v>
      </c>
      <c r="C62" s="19" t="str">
        <f>Critères!C61</f>
        <v>Dans chaque page web, l’information reste-t-elle compréhensible lorsque les feuilles de styles sont désactivées ?</v>
      </c>
      <c r="D62" s="13" t="s">
        <v>264</v>
      </c>
      <c r="E62" s="20" t="s">
        <v>282</v>
      </c>
      <c r="F62" s="19" t="s">
        <v>343</v>
      </c>
      <c r="G62" s="19"/>
    </row>
    <row r="63" spans="1:7" ht="30.6">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76"/>
      <c r="B65" s="47" t="str">
        <f>Critères!B64</f>
        <v>10.6</v>
      </c>
      <c r="C65" s="19" t="str">
        <f>Critères!C64</f>
        <v>Dans chaque page web, chaque lien dont la nature n’est pas évidente est-il visible par rapport au texte environnant ?</v>
      </c>
      <c r="D65" s="13" t="s">
        <v>263</v>
      </c>
      <c r="E65" s="20" t="s">
        <v>282</v>
      </c>
      <c r="F65" s="19"/>
      <c r="G65" s="19"/>
    </row>
    <row r="66" spans="1:7" ht="20.399999999999999">
      <c r="A66" s="76"/>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0.799999999999997">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263</v>
      </c>
      <c r="E72" s="20" t="s">
        <v>282</v>
      </c>
      <c r="F72" s="19"/>
      <c r="G72" s="19"/>
    </row>
    <row r="73" spans="1:7" ht="30.6">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76" t="str">
        <f>Critères!$A$73</f>
        <v>FORMULAIRES</v>
      </c>
      <c r="B74" s="47" t="str">
        <f>Critères!B73</f>
        <v>11.1</v>
      </c>
      <c r="C74" s="19" t="str">
        <f>Critères!C73</f>
        <v>Chaque champ de formulaire a-t-il une étiquette ?</v>
      </c>
      <c r="D74" s="13" t="s">
        <v>263</v>
      </c>
      <c r="E74" s="20" t="s">
        <v>282</v>
      </c>
      <c r="F74" s="19"/>
      <c r="G74" s="19"/>
    </row>
    <row r="75" spans="1:7" ht="30.6">
      <c r="A75" s="76"/>
      <c r="B75" s="47" t="str">
        <f>Critères!B74</f>
        <v>11.2</v>
      </c>
      <c r="C75" s="19" t="str">
        <f>Critères!C74</f>
        <v>Chaque étiquette associée à un champ de formulaire est-elle pertinente (hors cas particuliers) ?</v>
      </c>
      <c r="D75" s="13" t="s">
        <v>264</v>
      </c>
      <c r="E75" s="20" t="s">
        <v>282</v>
      </c>
      <c r="F75" s="19" t="s">
        <v>344</v>
      </c>
      <c r="G75" s="19"/>
    </row>
    <row r="76" spans="1:7" ht="40.799999999999997">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76"/>
      <c r="B77" s="47" t="str">
        <f>Critères!B76</f>
        <v>11.4</v>
      </c>
      <c r="C77" s="19" t="str">
        <f>Critères!C76</f>
        <v>Dans chaque formulaire, chaque étiquette de champ et son champ associé sont-ils accolés (hors cas particuliers) ?</v>
      </c>
      <c r="D77" s="13" t="s">
        <v>263</v>
      </c>
      <c r="E77" s="20" t="s">
        <v>282</v>
      </c>
      <c r="F77" s="19"/>
      <c r="G77" s="19"/>
    </row>
    <row r="78" spans="1:7" ht="20.399999999999999">
      <c r="A78" s="76"/>
      <c r="B78" s="47" t="str">
        <f>Critères!B77</f>
        <v>11.5</v>
      </c>
      <c r="C78" s="19" t="str">
        <f>Critères!C77</f>
        <v>Dans chaque formulaire, les champs de même nature sont-ils regroupés, si nécessaire ?</v>
      </c>
      <c r="D78" s="13" t="s">
        <v>265</v>
      </c>
      <c r="E78" s="20" t="s">
        <v>282</v>
      </c>
      <c r="F78" s="19"/>
      <c r="G78" s="19"/>
    </row>
    <row r="79" spans="1:7" ht="20.399999999999999">
      <c r="A79" s="76"/>
      <c r="B79" s="47" t="str">
        <f>Critères!B78</f>
        <v>11.6</v>
      </c>
      <c r="C79" s="19" t="str">
        <f>Critères!C78</f>
        <v>Dans chaque formulaire, chaque regroupement de champs de même nature a-t-il une légende ?</v>
      </c>
      <c r="D79" s="13" t="s">
        <v>265</v>
      </c>
      <c r="E79" s="20" t="s">
        <v>282</v>
      </c>
      <c r="F79" s="19"/>
      <c r="G79" s="19"/>
    </row>
    <row r="80" spans="1:7" ht="20.399999999999999">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76"/>
      <c r="B82" s="47" t="str">
        <f>Critères!B81</f>
        <v>11.9</v>
      </c>
      <c r="C82" s="19" t="str">
        <f>Critères!C81</f>
        <v>Dans chaque formulaire, l’intitulé de chaque bouton est-il pertinent (hors cas particuliers) ?</v>
      </c>
      <c r="D82" s="13" t="s">
        <v>263</v>
      </c>
      <c r="E82" s="20" t="s">
        <v>282</v>
      </c>
      <c r="F82" s="19"/>
      <c r="G82" s="19"/>
    </row>
    <row r="83" spans="1:7" ht="20.399999999999999">
      <c r="A83" s="76"/>
      <c r="B83" s="47" t="str">
        <f>Critères!B82</f>
        <v>11.10</v>
      </c>
      <c r="C83" s="19" t="str">
        <f>Critères!C82</f>
        <v>Dans chaque formulaire, le contrôle de saisie est-il utilisé de manière pertinente (hors cas particuliers) ?</v>
      </c>
      <c r="D83" s="13" t="s">
        <v>263</v>
      </c>
      <c r="E83" s="20" t="s">
        <v>282</v>
      </c>
      <c r="F83" s="19"/>
      <c r="G83" s="19"/>
    </row>
    <row r="84" spans="1:7" ht="30.6">
      <c r="A84" s="76"/>
      <c r="B84" s="47" t="str">
        <f>Critères!B83</f>
        <v>11.11</v>
      </c>
      <c r="C84" s="19" t="str">
        <f>Critères!C83</f>
        <v>Dans chaque formulaire, le contrôle de saisie est-il accompagné, si nécessaire, de suggestions facilitant la correction des erreurs de saisie ?</v>
      </c>
      <c r="D84" s="13" t="s">
        <v>264</v>
      </c>
      <c r="E84" s="20" t="s">
        <v>282</v>
      </c>
      <c r="F84" s="19" t="s">
        <v>345</v>
      </c>
      <c r="G84" s="19"/>
    </row>
    <row r="85" spans="1:7" ht="51">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76"/>
      <c r="B86" s="47" t="str">
        <f>Critères!B85</f>
        <v>11.13</v>
      </c>
      <c r="C86" s="19" t="str">
        <f>Critères!C85</f>
        <v>La finalité d’un champ de saisie peut-elle être déduite pour faciliter le remplissage automatique des champs avec les données de l’utilisateur ?</v>
      </c>
      <c r="D86" s="13" t="s">
        <v>263</v>
      </c>
      <c r="E86" s="20" t="s">
        <v>282</v>
      </c>
      <c r="F86" s="19"/>
      <c r="G86" s="19"/>
    </row>
    <row r="87" spans="1:7" ht="20.399999999999999">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339</v>
      </c>
      <c r="G87" s="19"/>
    </row>
    <row r="88" spans="1:7" ht="30.6">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6">
      <c r="A89" s="76"/>
      <c r="B89" s="47" t="str">
        <f>Critères!B88</f>
        <v>12.3</v>
      </c>
      <c r="C89" s="19" t="str">
        <f>Critères!C88</f>
        <v>La page « plan du site » est-elle pertinente ?</v>
      </c>
      <c r="D89" s="13" t="s">
        <v>265</v>
      </c>
      <c r="E89" s="20" t="s">
        <v>282</v>
      </c>
      <c r="F89" s="19"/>
      <c r="G89" s="19"/>
    </row>
    <row r="90" spans="1:7" ht="20.399999999999999">
      <c r="A90" s="76"/>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76"/>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0.6">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20.399999999999999">
      <c r="A94" s="76"/>
      <c r="B94" s="47" t="str">
        <f>Critères!B93</f>
        <v>12.8</v>
      </c>
      <c r="C94" s="19" t="str">
        <f>Critères!C93</f>
        <v>Dans chaque page web, l’ordre de tabulation est-il cohérent ?</v>
      </c>
      <c r="D94" s="13" t="s">
        <v>264</v>
      </c>
      <c r="E94" s="20" t="s">
        <v>282</v>
      </c>
      <c r="F94" s="19" t="s">
        <v>342</v>
      </c>
      <c r="G94" s="19"/>
    </row>
    <row r="95" spans="1:7" ht="51">
      <c r="A95" s="76"/>
      <c r="B95" s="47" t="str">
        <f>Critères!B94</f>
        <v>12.9</v>
      </c>
      <c r="C95" s="19" t="str">
        <f>Critères!C94</f>
        <v>Dans chaque page web, la navigation ne doit pas contenir de piège au clavier. Cette règle est-elle respectée ?</v>
      </c>
      <c r="D95" s="13" t="s">
        <v>264</v>
      </c>
      <c r="E95" s="20" t="s">
        <v>282</v>
      </c>
      <c r="F95" s="19" t="s">
        <v>341</v>
      </c>
      <c r="G95" s="19"/>
    </row>
    <row r="96" spans="1:7" ht="40.799999999999997">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20.399999999999999">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0.6">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9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29" priority="3" stopIfTrue="1" operator="equal">
      <formula>"C"</formula>
    </cfRule>
  </conditionalFormatting>
  <conditionalFormatting sqref="E4:E109">
    <cfRule type="cellIs" dxfId="28" priority="1" stopIfTrue="1" operator="equal">
      <formula>"D"</formula>
    </cfRule>
  </conditionalFormatting>
  <conditionalFormatting sqref="E4:E109">
    <cfRule type="cellIs" dxfId="27" priority="2" stopIfTrue="1" operator="equal">
      <formula>"N"</formula>
    </cfRule>
  </conditionalFormatting>
  <conditionalFormatting sqref="D4:D109">
    <cfRule type="cellIs" dxfId="26" priority="5" stopIfTrue="1" operator="equal">
      <formula>"NA"</formula>
    </cfRule>
  </conditionalFormatting>
  <conditionalFormatting sqref="D4:D109">
    <cfRule type="cellIs" dxfId="25" priority="4" stopIfTrue="1" operator="equal">
      <formula>"NC"</formula>
    </cfRule>
  </conditionalFormatting>
  <conditionalFormatting sqref="D4:D109">
    <cfRule type="cellIs" dxfId="24" priority="6" stopIfTrue="1" operator="equal">
      <formula>"NT"</formula>
    </cfRule>
  </conditionalFormatting>
  <dataValidations count="2">
    <dataValidation type="list" showErrorMessage="1" sqref="D4:D109" xr:uid="{9C6846A1-1125-45DC-8D7F-D1DCA7A36405}">
      <formula1>"C,NC,NA,NT"</formula1>
    </dataValidation>
    <dataValidation type="list" showErrorMessage="1" sqref="E4:E109" xr:uid="{DB90FE2D-5C13-40EF-96C3-D3885FA57B07}">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L109"/>
  <sheetViews>
    <sheetView topLeftCell="A54" workbookViewId="0">
      <selection activeCell="F60" sqref="F60"/>
    </sheetView>
  </sheetViews>
  <sheetFormatPr baseColWidth="10" defaultColWidth="12" defaultRowHeight="15"/>
  <cols>
    <col min="1" max="1" width="3.81640625" customWidth="1"/>
    <col min="2" max="2" width="4.36328125" style="50"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8" ht="15.6">
      <c r="A1" s="70" t="str">
        <f>Échantillon!A1</f>
        <v>RGAA 4.1 – GRILLE D'ÉVALUATION</v>
      </c>
      <c r="B1" s="70"/>
      <c r="C1" s="70"/>
      <c r="D1" s="70"/>
      <c r="E1" s="70"/>
      <c r="F1" s="70"/>
      <c r="G1" s="70"/>
    </row>
    <row r="2" spans="1:8">
      <c r="A2" s="81" t="e">
        <f>CONCATENATE(Échantillon!B14," : ",Échantillon!#REF!)</f>
        <v>#REF!</v>
      </c>
      <c r="B2" s="81"/>
      <c r="C2" s="81"/>
      <c r="D2" s="81"/>
      <c r="E2" s="81"/>
      <c r="F2" s="81"/>
      <c r="G2" s="81"/>
    </row>
    <row r="3" spans="1:8" ht="49.8">
      <c r="A3" s="16" t="s">
        <v>33</v>
      </c>
      <c r="B3" s="16" t="s">
        <v>34</v>
      </c>
      <c r="C3" s="17" t="s">
        <v>35</v>
      </c>
      <c r="D3" s="16" t="s">
        <v>262</v>
      </c>
      <c r="E3" s="16" t="s">
        <v>279</v>
      </c>
      <c r="F3" s="17" t="s">
        <v>280</v>
      </c>
      <c r="G3" s="17" t="s">
        <v>281</v>
      </c>
    </row>
    <row r="4" spans="1:8" ht="20.399999999999999">
      <c r="A4" s="76" t="str">
        <f>Critères!$A$3</f>
        <v>IMAGES</v>
      </c>
      <c r="B4" s="47" t="str">
        <f>Critères!B3</f>
        <v>1.1</v>
      </c>
      <c r="C4" s="19" t="str">
        <f>Critères!C3</f>
        <v>Chaque image porteuse d’information a-t-elle une alternative textuelle ?</v>
      </c>
      <c r="D4" s="13" t="s">
        <v>263</v>
      </c>
      <c r="E4" t="s">
        <v>282</v>
      </c>
      <c r="F4" s="19"/>
      <c r="G4" s="19"/>
      <c r="H4"/>
    </row>
    <row r="5" spans="1:8" ht="40.799999999999997">
      <c r="A5" s="76"/>
      <c r="B5" s="47" t="str">
        <f>Critères!B4</f>
        <v>1.2</v>
      </c>
      <c r="C5" s="19" t="str">
        <f>Critères!C4</f>
        <v>Chaque image de décoration est-elle correctement ignorée par les technologies d’assistance ?</v>
      </c>
      <c r="D5" s="13" t="s">
        <v>264</v>
      </c>
      <c r="E5" s="20" t="s">
        <v>282</v>
      </c>
      <c r="F5" s="19" t="s">
        <v>346</v>
      </c>
      <c r="G5" s="19"/>
    </row>
    <row r="6" spans="1:8" ht="51">
      <c r="A6" s="76"/>
      <c r="B6" s="47" t="str">
        <f>Critères!B5</f>
        <v>1.3</v>
      </c>
      <c r="C6" s="19" t="str">
        <f>Critères!C5</f>
        <v>Pour chaque image porteuse d'information ayant une alternative textuelle, cette alternative est-elle pertinente (hors cas particuliers) ?</v>
      </c>
      <c r="D6" s="13" t="s">
        <v>264</v>
      </c>
      <c r="E6" s="20" t="s">
        <v>282</v>
      </c>
      <c r="F6" s="19" t="s">
        <v>347</v>
      </c>
      <c r="G6" s="19"/>
    </row>
    <row r="7" spans="1:8" ht="30.6">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8" ht="20.399999999999999">
      <c r="A9" s="76"/>
      <c r="B9" s="47" t="str">
        <f>Critères!B8</f>
        <v>1.6</v>
      </c>
      <c r="C9" s="19" t="str">
        <f>Critères!C8</f>
        <v>Chaque image porteuse d’information a-t-elle, si nécessaire, une description détaillée ?</v>
      </c>
      <c r="D9" s="13" t="s">
        <v>265</v>
      </c>
      <c r="E9" s="20" t="s">
        <v>282</v>
      </c>
      <c r="F9" s="19"/>
      <c r="G9" s="19"/>
    </row>
    <row r="10" spans="1:8" ht="20.399999999999999">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76"/>
      <c r="B12" s="47" t="str">
        <f>Critères!B11</f>
        <v>1.9</v>
      </c>
      <c r="C12" s="19" t="str">
        <f>Critères!C11</f>
        <v>Chaque légende d’image est-elle, si nécessaire, correctement reliée à l’image correspondante ?</v>
      </c>
      <c r="D12" s="13" t="s">
        <v>265</v>
      </c>
      <c r="E12" t="s">
        <v>282</v>
      </c>
      <c r="F12" s="19"/>
      <c r="G12" s="19"/>
    </row>
    <row r="13" spans="1:8" ht="15.6">
      <c r="A13" s="76" t="str">
        <f>Critères!$A$12</f>
        <v>CADRES</v>
      </c>
      <c r="B13" s="47" t="str">
        <f>Critères!B12</f>
        <v>2.1</v>
      </c>
      <c r="C13" s="19" t="str">
        <f>Critères!C12</f>
        <v>Chaque cadre a-t-il un titre de cadre ?</v>
      </c>
      <c r="D13" s="13" t="s">
        <v>265</v>
      </c>
      <c r="E13" t="s">
        <v>282</v>
      </c>
      <c r="F13" s="61"/>
      <c r="G13" s="19"/>
    </row>
    <row r="14" spans="1:8" ht="20.399999999999999">
      <c r="A14" s="76"/>
      <c r="B14" s="47" t="str">
        <f>Critères!B13</f>
        <v>2.2</v>
      </c>
      <c r="C14" s="19" t="str">
        <f>Critères!C13</f>
        <v>Pour chaque cadre ayant un titre de cadre, ce titre de cadre est-il pertinent ?</v>
      </c>
      <c r="D14" s="13" t="s">
        <v>265</v>
      </c>
      <c r="E14" t="s">
        <v>282</v>
      </c>
      <c r="F14" s="19"/>
      <c r="G14" s="19"/>
    </row>
    <row r="15" spans="1:8" ht="20.399999999999999">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51">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355</v>
      </c>
      <c r="G16" s="19"/>
    </row>
    <row r="17" spans="1:7" ht="40.799999999999997">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76"/>
      <c r="B24" s="47" t="str">
        <f>Critères!B23</f>
        <v>4.7</v>
      </c>
      <c r="C24" s="19" t="str">
        <f>Critères!C23</f>
        <v>Chaque média temporel est-il clairement identifiable (hors cas particuliers) ?</v>
      </c>
      <c r="D24" s="13" t="s">
        <v>265</v>
      </c>
      <c r="E24" s="20" t="s">
        <v>282</v>
      </c>
      <c r="F24" s="19"/>
      <c r="G24" s="19"/>
    </row>
    <row r="25" spans="1:7" ht="20.399999999999999">
      <c r="A25" s="76"/>
      <c r="B25" s="47" t="str">
        <f>Critères!B24</f>
        <v>4.8</v>
      </c>
      <c r="C25" s="19" t="str">
        <f>Critères!C24</f>
        <v>Chaque média non temporel a-t-il, si nécessaire, une alternative (hors cas particuliers) ?</v>
      </c>
      <c r="D25" s="13" t="s">
        <v>265</v>
      </c>
      <c r="E25" s="20" t="s">
        <v>282</v>
      </c>
      <c r="F25" s="19"/>
      <c r="G25" s="19"/>
    </row>
    <row r="26" spans="1:7" ht="20.399999999999999">
      <c r="A26" s="76"/>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76"/>
      <c r="B27" s="47" t="str">
        <f>Critères!B26</f>
        <v>4.10</v>
      </c>
      <c r="C27" s="19" t="str">
        <f>Critères!C26</f>
        <v>Chaque son déclenché automatiquement est-il contrôlable par l’utilisateur ?</v>
      </c>
      <c r="D27" s="13" t="s">
        <v>265</v>
      </c>
      <c r="E27" s="20" t="s">
        <v>282</v>
      </c>
      <c r="F27" s="19"/>
      <c r="G27" s="19"/>
    </row>
    <row r="28" spans="1:7" ht="30.6">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76" t="str">
        <f>Critères!$A$30</f>
        <v>TABLEAUX</v>
      </c>
      <c r="B31" s="47" t="str">
        <f>Critères!B30</f>
        <v>5.1</v>
      </c>
      <c r="C31" s="19" t="str">
        <f>Critères!C30</f>
        <v>Chaque tableau de données complexe a-t-il un résumé ?</v>
      </c>
      <c r="D31" s="13" t="s">
        <v>265</v>
      </c>
      <c r="E31" s="20" t="s">
        <v>282</v>
      </c>
      <c r="F31" s="19"/>
      <c r="G31" s="19"/>
    </row>
    <row r="32" spans="1:7" ht="20.399999999999999">
      <c r="A32" s="76"/>
      <c r="B32" s="47" t="str">
        <f>Critères!B31</f>
        <v>5.2</v>
      </c>
      <c r="C32" s="19" t="str">
        <f>Critères!C31</f>
        <v>Pour chaque tableau de données complexe ayant un résumé, celui-ci est-il pertinent ?</v>
      </c>
      <c r="D32" s="13" t="s">
        <v>265</v>
      </c>
      <c r="E32" s="20" t="s">
        <v>282</v>
      </c>
      <c r="F32" s="19"/>
      <c r="G32" s="19"/>
    </row>
    <row r="33" spans="1:7" ht="61.2">
      <c r="A33" s="76"/>
      <c r="B33" s="47" t="str">
        <f>Critères!B32</f>
        <v>5.3</v>
      </c>
      <c r="C33" s="19" t="str">
        <f>Critères!C32</f>
        <v>Pour chaque tableau de mise en forme, le contenu linéarisé reste-t-il compréhensible ?</v>
      </c>
      <c r="D33" s="13" t="s">
        <v>264</v>
      </c>
      <c r="E33" s="20" t="s">
        <v>282</v>
      </c>
      <c r="F33" s="19" t="s">
        <v>348</v>
      </c>
      <c r="G33" s="19"/>
    </row>
    <row r="34" spans="1:7" ht="20.399999999999999">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76"/>
      <c r="B35" s="47" t="str">
        <f>Critères!B34</f>
        <v>5.5</v>
      </c>
      <c r="C35" s="19" t="str">
        <f>Critères!C34</f>
        <v>Pour chaque tableau de données ayant un titre, celui-ci est-il pertinent ?</v>
      </c>
      <c r="D35" s="13" t="s">
        <v>265</v>
      </c>
      <c r="E35" s="20" t="s">
        <v>282</v>
      </c>
      <c r="F35" s="19"/>
      <c r="G35" s="19"/>
    </row>
    <row r="36" spans="1:7" ht="20.399999999999999">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76"/>
      <c r="B38" s="47" t="str">
        <f>Critères!B37</f>
        <v>5.8</v>
      </c>
      <c r="C38" s="19" t="str">
        <f>Critères!C37</f>
        <v>Chaque tableau de mise en forme ne doit pas utiliser d’éléments propres aux tableaux de données. Cette règle est-elle respectée ?</v>
      </c>
      <c r="D38" s="13" t="s">
        <v>263</v>
      </c>
      <c r="E38" s="20" t="s">
        <v>282</v>
      </c>
      <c r="F38" s="19"/>
      <c r="G38" s="19"/>
    </row>
    <row r="39" spans="1:7" ht="15.6">
      <c r="A39" s="76" t="str">
        <f>Critères!$A$38</f>
        <v>LIENS</v>
      </c>
      <c r="B39" s="47" t="str">
        <f>Critères!B38</f>
        <v>6.1</v>
      </c>
      <c r="C39" s="19" t="str">
        <f>Critères!C38</f>
        <v>Chaque lien est-il explicite (hors cas particuliers) ?</v>
      </c>
      <c r="D39" s="13" t="s">
        <v>263</v>
      </c>
      <c r="E39" s="20" t="s">
        <v>282</v>
      </c>
      <c r="F39" s="19"/>
      <c r="G39" s="19"/>
    </row>
    <row r="40" spans="1:7" ht="15.6">
      <c r="A40" s="76"/>
      <c r="B40" s="47" t="str">
        <f>Critères!B39</f>
        <v>6.2</v>
      </c>
      <c r="C40" s="19" t="str">
        <f>Critères!C39</f>
        <v>Dans chaque page web, chaque lien a-t-il un intitulé ?</v>
      </c>
      <c r="D40" s="13" t="s">
        <v>263</v>
      </c>
      <c r="E40" s="20" t="s">
        <v>282</v>
      </c>
      <c r="F40" s="19"/>
      <c r="G40" s="19"/>
    </row>
    <row r="41" spans="1:7" ht="20.399999999999999">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76"/>
      <c r="B42" s="47" t="str">
        <f>Critères!B41</f>
        <v>7.2</v>
      </c>
      <c r="C42" s="19" t="str">
        <f>Critères!C41</f>
        <v>Pour chaque script ayant une alternative, cette alternative est-elle pertinente ?</v>
      </c>
      <c r="D42" s="13" t="s">
        <v>265</v>
      </c>
      <c r="E42" s="20" t="s">
        <v>282</v>
      </c>
      <c r="F42" s="19"/>
      <c r="G42" s="19"/>
    </row>
    <row r="43" spans="1:7" ht="20.399999999999999">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0.399999999999999">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76"/>
      <c r="B48" s="47" t="str">
        <f>Critères!B47</f>
        <v>8.3</v>
      </c>
      <c r="C48" s="19" t="str">
        <f>Critères!C47</f>
        <v>Dans chaque page web, la langue par défaut est-elle présente ?</v>
      </c>
      <c r="D48" s="13" t="s">
        <v>264</v>
      </c>
      <c r="E48" s="20" t="s">
        <v>282</v>
      </c>
      <c r="F48" s="19" t="s">
        <v>309</v>
      </c>
      <c r="G48" s="19"/>
    </row>
    <row r="49" spans="1:7" ht="20.399999999999999">
      <c r="A49" s="76"/>
      <c r="B49" s="47" t="str">
        <f>Critères!B48</f>
        <v>8.4</v>
      </c>
      <c r="C49" s="19" t="str">
        <f>Critères!C48</f>
        <v>Pour chaque page web ayant une langue par défaut, le code de langue est-il pertinent ?</v>
      </c>
      <c r="D49" s="13" t="s">
        <v>265</v>
      </c>
      <c r="E49" s="20" t="s">
        <v>282</v>
      </c>
      <c r="F49" s="19"/>
      <c r="G49" s="19"/>
    </row>
    <row r="50" spans="1:7" ht="15.6">
      <c r="A50" s="76"/>
      <c r="B50" s="47" t="str">
        <f>Critères!B49</f>
        <v>8.5</v>
      </c>
      <c r="C50" s="19" t="str">
        <f>Critères!C49</f>
        <v>Chaque page web a-t-elle un titre de page ?</v>
      </c>
      <c r="D50" s="13" t="s">
        <v>263</v>
      </c>
      <c r="E50" s="20" t="s">
        <v>282</v>
      </c>
      <c r="F50" s="19"/>
      <c r="G50" s="19"/>
    </row>
    <row r="51" spans="1:7" ht="30.6">
      <c r="A51" s="76"/>
      <c r="B51" s="47" t="str">
        <f>Critères!B50</f>
        <v>8.6</v>
      </c>
      <c r="C51" s="19" t="str">
        <f>Critères!C50</f>
        <v>Pour chaque page web ayant un titre de page, ce titre est-il pertinent ?</v>
      </c>
      <c r="D51" s="13" t="s">
        <v>264</v>
      </c>
      <c r="E51" s="20" t="s">
        <v>282</v>
      </c>
      <c r="F51" s="19" t="s">
        <v>317</v>
      </c>
      <c r="G51" s="19"/>
    </row>
    <row r="52" spans="1:7" ht="20.399999999999999">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0.399999999999999">
      <c r="A53" s="76"/>
      <c r="B53" s="47" t="str">
        <f>Critères!B52</f>
        <v>8.8</v>
      </c>
      <c r="C53" s="19" t="str">
        <f>Critères!C52</f>
        <v>Dans chaque page web, le code de langue de chaque changement de langue est-il valide et pertinent ?</v>
      </c>
      <c r="D53" s="13" t="s">
        <v>265</v>
      </c>
      <c r="E53" s="20" t="s">
        <v>282</v>
      </c>
      <c r="F53" s="19"/>
      <c r="G53" s="19"/>
    </row>
    <row r="54" spans="1:7" ht="40.799999999999997">
      <c r="A54" s="76"/>
      <c r="B54" s="47" t="str">
        <f>Critères!B53</f>
        <v>8.9</v>
      </c>
      <c r="C54" s="19" t="str">
        <f>Critères!C53</f>
        <v>Dans chaque page web, les balises ne doivent pas être utilisées uniquement à des fins de présentation. Cette règle est-elle respectée ?</v>
      </c>
      <c r="D54" s="13" t="s">
        <v>264</v>
      </c>
      <c r="E54" s="20" t="s">
        <v>282</v>
      </c>
      <c r="F54" s="19" t="s">
        <v>349</v>
      </c>
      <c r="G54" s="19"/>
    </row>
    <row r="55" spans="1:7" ht="20.399999999999999">
      <c r="A55" s="76"/>
      <c r="B55" s="47" t="str">
        <f>Critères!B54</f>
        <v>8.10</v>
      </c>
      <c r="C55" s="19" t="str">
        <f>Critères!C54</f>
        <v>Dans chaque page web, les changements du sens de lecture sont-ils signalés ?</v>
      </c>
      <c r="D55" s="13" t="s">
        <v>265</v>
      </c>
      <c r="E55" s="20" t="s">
        <v>282</v>
      </c>
      <c r="F55" s="19"/>
      <c r="G55" s="19"/>
    </row>
    <row r="56" spans="1:7" ht="20.399999999999999">
      <c r="A56" s="76"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30.6">
      <c r="A57" s="76"/>
      <c r="B57" s="47" t="str">
        <f>Critères!B56</f>
        <v>9.2</v>
      </c>
      <c r="C57" s="19" t="str">
        <f>Critères!C56</f>
        <v>Dans chaque page web, la structure du document est-elle cohérente (hors cas particuliers) ?</v>
      </c>
      <c r="D57" s="13" t="s">
        <v>264</v>
      </c>
      <c r="E57" s="20" t="s">
        <v>282</v>
      </c>
      <c r="F57" s="19" t="s">
        <v>332</v>
      </c>
      <c r="G57" s="19"/>
    </row>
    <row r="58" spans="1:7" ht="20.399999999999999">
      <c r="A58" s="76"/>
      <c r="B58" s="47" t="str">
        <f>Critères!B57</f>
        <v>9.3</v>
      </c>
      <c r="C58" s="19" t="str">
        <f>Critères!C57</f>
        <v>Dans chaque page web, chaque liste est-elle correctement structurée ?</v>
      </c>
      <c r="D58" s="13" t="s">
        <v>263</v>
      </c>
      <c r="E58" s="20" t="s">
        <v>282</v>
      </c>
      <c r="F58" s="19"/>
      <c r="G58" s="19"/>
    </row>
    <row r="59" spans="1:7" ht="20.399999999999999">
      <c r="A59" s="76"/>
      <c r="B59" s="47" t="str">
        <f>Critères!B58</f>
        <v>9.4</v>
      </c>
      <c r="C59" s="19" t="str">
        <f>Critères!C58</f>
        <v>Dans chaque page web, chaque citation est-elle correctement indiquée ?</v>
      </c>
      <c r="D59" s="13" t="s">
        <v>265</v>
      </c>
      <c r="E59" s="20" t="s">
        <v>282</v>
      </c>
      <c r="F59" s="19"/>
      <c r="G59" s="19"/>
    </row>
    <row r="60" spans="1:7" ht="20.399999999999999">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76"/>
      <c r="B61" s="47" t="str">
        <f>Critères!B60</f>
        <v>10.2</v>
      </c>
      <c r="C61" s="19" t="str">
        <f>Critères!C60</f>
        <v>Dans chaque page web, le contenu visible porteur d’information reste-t-il présent lorsque les feuilles de styles sont désactivées ?</v>
      </c>
      <c r="D61" s="13" t="s">
        <v>264</v>
      </c>
      <c r="E61" s="20" t="s">
        <v>282</v>
      </c>
      <c r="F61" s="19" t="s">
        <v>351</v>
      </c>
      <c r="G61" s="19"/>
    </row>
    <row r="62" spans="1:7" ht="30.6">
      <c r="A62" s="76"/>
      <c r="B62" s="47" t="str">
        <f>Critères!B61</f>
        <v>10.3</v>
      </c>
      <c r="C62" s="19" t="str">
        <f>Critères!C61</f>
        <v>Dans chaque page web, l’information reste-t-elle compréhensible lorsque les feuilles de styles sont désactivées ?</v>
      </c>
      <c r="D62" s="13" t="s">
        <v>264</v>
      </c>
      <c r="E62" s="20" t="s">
        <v>282</v>
      </c>
      <c r="F62" s="19" t="s">
        <v>352</v>
      </c>
      <c r="G62" s="19"/>
    </row>
    <row r="63" spans="1:7" ht="30.6">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76"/>
      <c r="B65" s="47" t="str">
        <f>Critères!B64</f>
        <v>10.6</v>
      </c>
      <c r="C65" s="19" t="str">
        <f>Critères!C64</f>
        <v>Dans chaque page web, chaque lien dont la nature n’est pas évidente est-il visible par rapport au texte environnant ?</v>
      </c>
      <c r="D65" s="13" t="s">
        <v>265</v>
      </c>
      <c r="E65" s="20" t="s">
        <v>282</v>
      </c>
      <c r="F65" s="19"/>
      <c r="G65" s="19"/>
    </row>
    <row r="66" spans="1:7" ht="20.399999999999999">
      <c r="A66" s="76"/>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0.799999999999997">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263</v>
      </c>
      <c r="E72" s="20" t="s">
        <v>282</v>
      </c>
      <c r="F72" s="19"/>
      <c r="G72" s="19"/>
    </row>
    <row r="73" spans="1:7" ht="30.6">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76" t="str">
        <f>Critères!$A$73</f>
        <v>FORMULAIRES</v>
      </c>
      <c r="B74" s="47" t="str">
        <f>Critères!B73</f>
        <v>11.1</v>
      </c>
      <c r="C74" s="19" t="str">
        <f>Critères!C73</f>
        <v>Chaque champ de formulaire a-t-il une étiquette ?</v>
      </c>
      <c r="D74" s="13" t="s">
        <v>265</v>
      </c>
      <c r="E74" s="20" t="s">
        <v>282</v>
      </c>
      <c r="F74" s="19"/>
      <c r="G74" s="19"/>
    </row>
    <row r="75" spans="1:7" ht="20.399999999999999">
      <c r="A75" s="76"/>
      <c r="B75" s="47" t="str">
        <f>Critères!B74</f>
        <v>11.2</v>
      </c>
      <c r="C75" s="19" t="str">
        <f>Critères!C74</f>
        <v>Chaque étiquette associée à un champ de formulaire est-elle pertinente (hors cas particuliers) ?</v>
      </c>
      <c r="D75" s="13" t="s">
        <v>265</v>
      </c>
      <c r="E75" s="20" t="s">
        <v>282</v>
      </c>
      <c r="F75" s="19"/>
      <c r="G75" s="19"/>
    </row>
    <row r="76" spans="1:7" ht="40.799999999999997">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76"/>
      <c r="B77" s="47" t="str">
        <f>Critères!B76</f>
        <v>11.4</v>
      </c>
      <c r="C77" s="19" t="str">
        <f>Critères!C76</f>
        <v>Dans chaque formulaire, chaque étiquette de champ et son champ associé sont-ils accolés (hors cas particuliers) ?</v>
      </c>
      <c r="D77" s="13" t="s">
        <v>265</v>
      </c>
      <c r="E77" s="20" t="s">
        <v>282</v>
      </c>
      <c r="F77" s="19"/>
      <c r="G77" s="19"/>
    </row>
    <row r="78" spans="1:7" ht="20.399999999999999">
      <c r="A78" s="76"/>
      <c r="B78" s="47" t="str">
        <f>Critères!B77</f>
        <v>11.5</v>
      </c>
      <c r="C78" s="19" t="str">
        <f>Critères!C77</f>
        <v>Dans chaque formulaire, les champs de même nature sont-ils regroupés, si nécessaire ?</v>
      </c>
      <c r="D78" s="13" t="s">
        <v>265</v>
      </c>
      <c r="E78" s="20" t="s">
        <v>282</v>
      </c>
      <c r="F78" s="19"/>
      <c r="G78" s="19"/>
    </row>
    <row r="79" spans="1:7" ht="20.399999999999999">
      <c r="A79" s="76"/>
      <c r="B79" s="47" t="str">
        <f>Critères!B78</f>
        <v>11.6</v>
      </c>
      <c r="C79" s="19" t="str">
        <f>Critères!C78</f>
        <v>Dans chaque formulaire, chaque regroupement de champs de même nature a-t-il une légende ?</v>
      </c>
      <c r="D79" s="13" t="s">
        <v>265</v>
      </c>
      <c r="E79" s="20" t="s">
        <v>282</v>
      </c>
      <c r="F79" s="19"/>
      <c r="G79" s="19"/>
    </row>
    <row r="80" spans="1:7" ht="20.399999999999999">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76"/>
      <c r="B82" s="47" t="str">
        <f>Critères!B81</f>
        <v>11.9</v>
      </c>
      <c r="C82" s="19" t="str">
        <f>Critères!C81</f>
        <v>Dans chaque formulaire, l’intitulé de chaque bouton est-il pertinent (hors cas particuliers) ?</v>
      </c>
      <c r="D82" s="13" t="s">
        <v>263</v>
      </c>
      <c r="E82" s="20" t="s">
        <v>282</v>
      </c>
      <c r="F82" s="19"/>
      <c r="G82" s="19"/>
    </row>
    <row r="83" spans="1:7" ht="20.399999999999999">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76"/>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339</v>
      </c>
      <c r="G87" s="19"/>
    </row>
    <row r="88" spans="1:7" ht="30.6">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6">
      <c r="A89" s="76"/>
      <c r="B89" s="47" t="str">
        <f>Critères!B88</f>
        <v>12.3</v>
      </c>
      <c r="C89" s="19" t="str">
        <f>Critères!C88</f>
        <v>La page « plan du site » est-elle pertinente ?</v>
      </c>
      <c r="D89" s="13" t="s">
        <v>265</v>
      </c>
      <c r="E89" s="20" t="s">
        <v>282</v>
      </c>
      <c r="F89" s="19"/>
      <c r="G89" s="19"/>
    </row>
    <row r="90" spans="1:7" ht="20.399999999999999">
      <c r="A90" s="76"/>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76"/>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0.6">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30.6">
      <c r="A94" s="76"/>
      <c r="B94" s="47" t="str">
        <f>Critères!B93</f>
        <v>12.8</v>
      </c>
      <c r="C94" s="19" t="str">
        <f>Critères!C93</f>
        <v>Dans chaque page web, l’ordre de tabulation est-il cohérent ?</v>
      </c>
      <c r="D94" s="13" t="s">
        <v>264</v>
      </c>
      <c r="E94" s="20" t="s">
        <v>282</v>
      </c>
      <c r="F94" s="19" t="s">
        <v>350</v>
      </c>
      <c r="G94" s="19"/>
    </row>
    <row r="95" spans="1:7" ht="20.399999999999999">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20.399999999999999">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0.6">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A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23" priority="3" stopIfTrue="1" operator="equal">
      <formula>"C"</formula>
    </cfRule>
  </conditionalFormatting>
  <conditionalFormatting sqref="E4:E109">
    <cfRule type="cellIs" dxfId="22" priority="1" stopIfTrue="1" operator="equal">
      <formula>"D"</formula>
    </cfRule>
  </conditionalFormatting>
  <conditionalFormatting sqref="E4:E109">
    <cfRule type="cellIs" dxfId="21" priority="2" stopIfTrue="1" operator="equal">
      <formula>"N"</formula>
    </cfRule>
  </conditionalFormatting>
  <conditionalFormatting sqref="D4:D109">
    <cfRule type="cellIs" dxfId="20" priority="5" stopIfTrue="1" operator="equal">
      <formula>"NA"</formula>
    </cfRule>
  </conditionalFormatting>
  <conditionalFormatting sqref="D4:D109">
    <cfRule type="cellIs" dxfId="19" priority="4" stopIfTrue="1" operator="equal">
      <formula>"NC"</formula>
    </cfRule>
  </conditionalFormatting>
  <conditionalFormatting sqref="D4:D109">
    <cfRule type="cellIs" dxfId="18" priority="6" stopIfTrue="1" operator="equal">
      <formula>"NT"</formula>
    </cfRule>
  </conditionalFormatting>
  <dataValidations count="2">
    <dataValidation type="list" showErrorMessage="1" sqref="D4:D109" xr:uid="{68F5E3EB-6687-4833-84AC-27B90024BD9C}">
      <formula1>"C,NC,NA,NT"</formula1>
    </dataValidation>
    <dataValidation type="list" showErrorMessage="1" sqref="E4:E109" xr:uid="{5BB509D1-F87A-4C85-8AF5-3EF424443D48}">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L109"/>
  <sheetViews>
    <sheetView topLeftCell="A52" workbookViewId="0">
      <selection activeCell="F60" sqref="F60"/>
    </sheetView>
  </sheetViews>
  <sheetFormatPr baseColWidth="10" defaultColWidth="12" defaultRowHeight="15"/>
  <cols>
    <col min="1" max="1" width="3.81640625" customWidth="1"/>
    <col min="2" max="2" width="4.36328125" style="50"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8" ht="15.6">
      <c r="A1" s="70" t="str">
        <f>Échantillon!A1</f>
        <v>RGAA 4.1 – GRILLE D'ÉVALUATION</v>
      </c>
      <c r="B1" s="70"/>
      <c r="C1" s="70"/>
      <c r="D1" s="70"/>
      <c r="E1" s="70"/>
      <c r="F1" s="70"/>
      <c r="G1" s="70"/>
    </row>
    <row r="2" spans="1:8">
      <c r="A2" s="81" t="e">
        <f>CONCATENATE(Échantillon!B15," : ",Échantillon!#REF!)</f>
        <v>#REF!</v>
      </c>
      <c r="B2" s="81"/>
      <c r="C2" s="81"/>
      <c r="D2" s="81"/>
      <c r="E2" s="81"/>
      <c r="F2" s="81"/>
      <c r="G2" s="81"/>
    </row>
    <row r="3" spans="1:8" ht="49.8">
      <c r="A3" s="16" t="s">
        <v>33</v>
      </c>
      <c r="B3" s="16" t="s">
        <v>34</v>
      </c>
      <c r="C3" s="17" t="s">
        <v>35</v>
      </c>
      <c r="D3" s="16" t="s">
        <v>262</v>
      </c>
      <c r="E3" s="16" t="s">
        <v>279</v>
      </c>
      <c r="F3" s="17" t="s">
        <v>280</v>
      </c>
      <c r="G3" s="17" t="s">
        <v>281</v>
      </c>
    </row>
    <row r="4" spans="1:8" ht="20.399999999999999">
      <c r="A4" s="76" t="str">
        <f>Critères!$A$3</f>
        <v>IMAGES</v>
      </c>
      <c r="B4" s="47" t="str">
        <f>Critères!B3</f>
        <v>1.1</v>
      </c>
      <c r="C4" s="19" t="str">
        <f>Critères!C3</f>
        <v>Chaque image porteuse d’information a-t-elle une alternative textuelle ?</v>
      </c>
      <c r="D4" s="13" t="s">
        <v>263</v>
      </c>
      <c r="E4" t="s">
        <v>282</v>
      </c>
      <c r="F4" s="19"/>
      <c r="G4" s="19"/>
      <c r="H4"/>
    </row>
    <row r="5" spans="1:8" ht="71.400000000000006">
      <c r="A5" s="76"/>
      <c r="B5" s="47" t="str">
        <f>Critères!B4</f>
        <v>1.2</v>
      </c>
      <c r="C5" s="19" t="str">
        <f>Critères!C4</f>
        <v>Chaque image de décoration est-elle correctement ignorée par les technologies d’assistance ?</v>
      </c>
      <c r="D5" s="13" t="s">
        <v>264</v>
      </c>
      <c r="E5" s="20" t="s">
        <v>282</v>
      </c>
      <c r="F5" s="19" t="s">
        <v>354</v>
      </c>
      <c r="G5" s="19"/>
    </row>
    <row r="6" spans="1:8" ht="30.6">
      <c r="A6" s="76"/>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0.6">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8" ht="20.399999999999999">
      <c r="A9" s="76"/>
      <c r="B9" s="47" t="str">
        <f>Critères!B8</f>
        <v>1.6</v>
      </c>
      <c r="C9" s="19" t="str">
        <f>Critères!C8</f>
        <v>Chaque image porteuse d’information a-t-elle, si nécessaire, une description détaillée ?</v>
      </c>
      <c r="D9" s="13" t="s">
        <v>265</v>
      </c>
      <c r="E9" s="20" t="s">
        <v>282</v>
      </c>
      <c r="F9" s="19"/>
      <c r="G9" s="19"/>
    </row>
    <row r="10" spans="1:8" ht="20.399999999999999">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76"/>
      <c r="B12" s="47" t="str">
        <f>Critères!B11</f>
        <v>1.9</v>
      </c>
      <c r="C12" s="19" t="str">
        <f>Critères!C11</f>
        <v>Chaque légende d’image est-elle, si nécessaire, correctement reliée à l’image correspondante ?</v>
      </c>
      <c r="D12" s="13" t="s">
        <v>265</v>
      </c>
      <c r="E12" t="s">
        <v>282</v>
      </c>
      <c r="F12" s="19"/>
      <c r="G12" s="19"/>
    </row>
    <row r="13" spans="1:8" ht="15.6">
      <c r="A13" s="76" t="str">
        <f>Critères!$A$12</f>
        <v>CADRES</v>
      </c>
      <c r="B13" s="47" t="str">
        <f>Critères!B12</f>
        <v>2.1</v>
      </c>
      <c r="C13" s="19" t="str">
        <f>Critères!C12</f>
        <v>Chaque cadre a-t-il un titre de cadre ?</v>
      </c>
      <c r="D13" s="13" t="s">
        <v>265</v>
      </c>
      <c r="E13" t="s">
        <v>282</v>
      </c>
      <c r="F13" s="61"/>
      <c r="G13" s="19"/>
    </row>
    <row r="14" spans="1:8" ht="20.399999999999999">
      <c r="A14" s="76"/>
      <c r="B14" s="47" t="str">
        <f>Critères!B13</f>
        <v>2.2</v>
      </c>
      <c r="C14" s="19" t="str">
        <f>Critères!C13</f>
        <v>Pour chaque cadre ayant un titre de cadre, ce titre de cadre est-il pertinent ?</v>
      </c>
      <c r="D14" s="13" t="s">
        <v>265</v>
      </c>
      <c r="E14" t="s">
        <v>282</v>
      </c>
      <c r="F14" s="19"/>
      <c r="G14" s="19"/>
    </row>
    <row r="15" spans="1:8" ht="20.399999999999999">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30.6">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306</v>
      </c>
      <c r="G16" s="19"/>
    </row>
    <row r="17" spans="1:7" ht="40.799999999999997">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76"/>
      <c r="B24" s="47" t="str">
        <f>Critères!B23</f>
        <v>4.7</v>
      </c>
      <c r="C24" s="19" t="str">
        <f>Critères!C23</f>
        <v>Chaque média temporel est-il clairement identifiable (hors cas particuliers) ?</v>
      </c>
      <c r="D24" s="13" t="s">
        <v>265</v>
      </c>
      <c r="E24" s="20" t="s">
        <v>282</v>
      </c>
      <c r="F24" s="19"/>
      <c r="G24" s="19"/>
    </row>
    <row r="25" spans="1:7" ht="20.399999999999999">
      <c r="A25" s="76"/>
      <c r="B25" s="47" t="str">
        <f>Critères!B24</f>
        <v>4.8</v>
      </c>
      <c r="C25" s="19" t="str">
        <f>Critères!C24</f>
        <v>Chaque média non temporel a-t-il, si nécessaire, une alternative (hors cas particuliers) ?</v>
      </c>
      <c r="D25" s="13" t="s">
        <v>265</v>
      </c>
      <c r="E25" s="20" t="s">
        <v>282</v>
      </c>
      <c r="F25" s="19"/>
      <c r="G25" s="19"/>
    </row>
    <row r="26" spans="1:7" ht="20.399999999999999">
      <c r="A26" s="76"/>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76"/>
      <c r="B27" s="47" t="str">
        <f>Critères!B26</f>
        <v>4.10</v>
      </c>
      <c r="C27" s="19" t="str">
        <f>Critères!C26</f>
        <v>Chaque son déclenché automatiquement est-il contrôlable par l’utilisateur ?</v>
      </c>
      <c r="D27" s="13" t="s">
        <v>265</v>
      </c>
      <c r="E27" s="20" t="s">
        <v>282</v>
      </c>
      <c r="F27" s="19"/>
      <c r="G27" s="19"/>
    </row>
    <row r="28" spans="1:7" ht="30.6">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76" t="str">
        <f>Critères!$A$30</f>
        <v>TABLEAUX</v>
      </c>
      <c r="B31" s="47" t="str">
        <f>Critères!B30</f>
        <v>5.1</v>
      </c>
      <c r="C31" s="19" t="str">
        <f>Critères!C30</f>
        <v>Chaque tableau de données complexe a-t-il un résumé ?</v>
      </c>
      <c r="D31" s="13" t="s">
        <v>265</v>
      </c>
      <c r="E31" s="20" t="s">
        <v>282</v>
      </c>
      <c r="F31" s="19"/>
      <c r="G31" s="19"/>
    </row>
    <row r="32" spans="1:7" ht="20.399999999999999">
      <c r="A32" s="76"/>
      <c r="B32" s="47" t="str">
        <f>Critères!B31</f>
        <v>5.2</v>
      </c>
      <c r="C32" s="19" t="str">
        <f>Critères!C31</f>
        <v>Pour chaque tableau de données complexe ayant un résumé, celui-ci est-il pertinent ?</v>
      </c>
      <c r="D32" s="13" t="s">
        <v>265</v>
      </c>
      <c r="E32" s="20" t="s">
        <v>282</v>
      </c>
      <c r="F32" s="19"/>
      <c r="G32" s="19"/>
    </row>
    <row r="33" spans="1:7" ht="61.2">
      <c r="A33" s="76"/>
      <c r="B33" s="47" t="str">
        <f>Critères!B32</f>
        <v>5.3</v>
      </c>
      <c r="C33" s="19" t="str">
        <f>Critères!C32</f>
        <v>Pour chaque tableau de mise en forme, le contenu linéarisé reste-t-il compréhensible ?</v>
      </c>
      <c r="D33" s="13" t="s">
        <v>264</v>
      </c>
      <c r="E33" s="20" t="s">
        <v>282</v>
      </c>
      <c r="F33" s="19" t="s">
        <v>348</v>
      </c>
      <c r="G33" s="19"/>
    </row>
    <row r="34" spans="1:7" ht="20.399999999999999">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76"/>
      <c r="B35" s="47" t="str">
        <f>Critères!B34</f>
        <v>5.5</v>
      </c>
      <c r="C35" s="19" t="str">
        <f>Critères!C34</f>
        <v>Pour chaque tableau de données ayant un titre, celui-ci est-il pertinent ?</v>
      </c>
      <c r="D35" s="13" t="s">
        <v>265</v>
      </c>
      <c r="E35" s="20" t="s">
        <v>282</v>
      </c>
      <c r="F35" s="19"/>
      <c r="G35" s="19"/>
    </row>
    <row r="36" spans="1:7" ht="20.399999999999999">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76"/>
      <c r="B38" s="47" t="str">
        <f>Critères!B37</f>
        <v>5.8</v>
      </c>
      <c r="C38" s="19" t="str">
        <f>Critères!C37</f>
        <v>Chaque tableau de mise en forme ne doit pas utiliser d’éléments propres aux tableaux de données. Cette règle est-elle respectée ?</v>
      </c>
      <c r="D38" s="13" t="s">
        <v>263</v>
      </c>
      <c r="E38" s="20" t="s">
        <v>282</v>
      </c>
      <c r="F38" s="19"/>
      <c r="G38" s="19"/>
    </row>
    <row r="39" spans="1:7" ht="15.6">
      <c r="A39" s="76" t="str">
        <f>Critères!$A$38</f>
        <v>LIENS</v>
      </c>
      <c r="B39" s="47" t="str">
        <f>Critères!B38</f>
        <v>6.1</v>
      </c>
      <c r="C39" s="19" t="str">
        <f>Critères!C38</f>
        <v>Chaque lien est-il explicite (hors cas particuliers) ?</v>
      </c>
      <c r="D39" s="13" t="s">
        <v>263</v>
      </c>
      <c r="E39" s="20" t="s">
        <v>282</v>
      </c>
      <c r="F39" s="19"/>
      <c r="G39" s="19"/>
    </row>
    <row r="40" spans="1:7" ht="15.6">
      <c r="A40" s="76"/>
      <c r="B40" s="47" t="str">
        <f>Critères!B39</f>
        <v>6.2</v>
      </c>
      <c r="C40" s="19" t="str">
        <f>Critères!C39</f>
        <v>Dans chaque page web, chaque lien a-t-il un intitulé ?</v>
      </c>
      <c r="D40" s="13" t="s">
        <v>263</v>
      </c>
      <c r="E40" s="20" t="s">
        <v>282</v>
      </c>
      <c r="F40" s="19"/>
      <c r="G40" s="19"/>
    </row>
    <row r="41" spans="1:7" ht="20.399999999999999">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76"/>
      <c r="B42" s="47" t="str">
        <f>Critères!B41</f>
        <v>7.2</v>
      </c>
      <c r="C42" s="19" t="str">
        <f>Critères!C41</f>
        <v>Pour chaque script ayant une alternative, cette alternative est-elle pertinente ?</v>
      </c>
      <c r="D42" s="13" t="s">
        <v>265</v>
      </c>
      <c r="E42" s="20" t="s">
        <v>282</v>
      </c>
      <c r="F42" s="19"/>
      <c r="G42" s="19"/>
    </row>
    <row r="43" spans="1:7" ht="20.399999999999999">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0.399999999999999">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76"/>
      <c r="B48" s="47" t="str">
        <f>Critères!B47</f>
        <v>8.3</v>
      </c>
      <c r="C48" s="19" t="str">
        <f>Critères!C47</f>
        <v>Dans chaque page web, la langue par défaut est-elle présente ?</v>
      </c>
      <c r="D48" s="13" t="s">
        <v>264</v>
      </c>
      <c r="E48" s="20" t="s">
        <v>282</v>
      </c>
      <c r="F48" s="19" t="s">
        <v>309</v>
      </c>
      <c r="G48" s="19"/>
    </row>
    <row r="49" spans="1:7" ht="20.399999999999999">
      <c r="A49" s="76"/>
      <c r="B49" s="47" t="str">
        <f>Critères!B48</f>
        <v>8.4</v>
      </c>
      <c r="C49" s="19" t="str">
        <f>Critères!C48</f>
        <v>Pour chaque page web ayant une langue par défaut, le code de langue est-il pertinent ?</v>
      </c>
      <c r="D49" s="13" t="s">
        <v>265</v>
      </c>
      <c r="E49" s="20" t="s">
        <v>282</v>
      </c>
      <c r="F49" s="19"/>
      <c r="G49" s="19"/>
    </row>
    <row r="50" spans="1:7" ht="15.6">
      <c r="A50" s="76"/>
      <c r="B50" s="47" t="str">
        <f>Critères!B49</f>
        <v>8.5</v>
      </c>
      <c r="C50" s="19" t="str">
        <f>Critères!C49</f>
        <v>Chaque page web a-t-elle un titre de page ?</v>
      </c>
      <c r="D50" s="13" t="s">
        <v>263</v>
      </c>
      <c r="E50" s="20" t="s">
        <v>282</v>
      </c>
      <c r="F50" s="19"/>
      <c r="G50" s="19"/>
    </row>
    <row r="51" spans="1:7" ht="30.6">
      <c r="A51" s="76"/>
      <c r="B51" s="47" t="str">
        <f>Critères!B50</f>
        <v>8.6</v>
      </c>
      <c r="C51" s="19" t="str">
        <f>Critères!C50</f>
        <v>Pour chaque page web ayant un titre de page, ce titre est-il pertinent ?</v>
      </c>
      <c r="D51" s="13" t="s">
        <v>264</v>
      </c>
      <c r="E51" s="20" t="s">
        <v>282</v>
      </c>
      <c r="F51" s="19" t="s">
        <v>353</v>
      </c>
      <c r="G51" s="19"/>
    </row>
    <row r="52" spans="1:7" ht="20.399999999999999">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0.399999999999999">
      <c r="A53" s="76"/>
      <c r="B53" s="47" t="str">
        <f>Critères!B52</f>
        <v>8.8</v>
      </c>
      <c r="C53" s="19" t="str">
        <f>Critères!C52</f>
        <v>Dans chaque page web, le code de langue de chaque changement de langue est-il valide et pertinent ?</v>
      </c>
      <c r="D53" s="13" t="s">
        <v>265</v>
      </c>
      <c r="E53" s="20" t="s">
        <v>282</v>
      </c>
      <c r="F53" s="19"/>
      <c r="G53" s="19"/>
    </row>
    <row r="54" spans="1:7" ht="40.799999999999997">
      <c r="A54" s="76"/>
      <c r="B54" s="47" t="str">
        <f>Critères!B53</f>
        <v>8.9</v>
      </c>
      <c r="C54" s="19" t="str">
        <f>Critères!C53</f>
        <v>Dans chaque page web, les balises ne doivent pas être utilisées uniquement à des fins de présentation. Cette règle est-elle respectée ?</v>
      </c>
      <c r="D54" s="13" t="s">
        <v>264</v>
      </c>
      <c r="E54" s="20" t="s">
        <v>282</v>
      </c>
      <c r="F54" s="19" t="s">
        <v>349</v>
      </c>
      <c r="G54" s="19"/>
    </row>
    <row r="55" spans="1:7" ht="20.399999999999999">
      <c r="A55" s="76"/>
      <c r="B55" s="47" t="str">
        <f>Critères!B54</f>
        <v>8.10</v>
      </c>
      <c r="C55" s="19" t="str">
        <f>Critères!C54</f>
        <v>Dans chaque page web, les changements du sens de lecture sont-ils signalés ?</v>
      </c>
      <c r="D55" s="13" t="s">
        <v>265</v>
      </c>
      <c r="E55" s="20" t="s">
        <v>282</v>
      </c>
      <c r="F55" s="19"/>
      <c r="G55" s="19"/>
    </row>
    <row r="56" spans="1:7" ht="20.399999999999999">
      <c r="A56" s="76"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30.6">
      <c r="A57" s="76"/>
      <c r="B57" s="47" t="str">
        <f>Critères!B56</f>
        <v>9.2</v>
      </c>
      <c r="C57" s="19" t="str">
        <f>Critères!C56</f>
        <v>Dans chaque page web, la structure du document est-elle cohérente (hors cas particuliers) ?</v>
      </c>
      <c r="D57" s="13" t="s">
        <v>264</v>
      </c>
      <c r="E57" s="20" t="s">
        <v>282</v>
      </c>
      <c r="F57" s="19" t="s">
        <v>332</v>
      </c>
      <c r="G57" s="19"/>
    </row>
    <row r="58" spans="1:7" ht="20.399999999999999">
      <c r="A58" s="76"/>
      <c r="B58" s="47" t="str">
        <f>Critères!B57</f>
        <v>9.3</v>
      </c>
      <c r="C58" s="19" t="str">
        <f>Critères!C57</f>
        <v>Dans chaque page web, chaque liste est-elle correctement structurée ?</v>
      </c>
      <c r="D58" s="13" t="s">
        <v>263</v>
      </c>
      <c r="E58" s="20" t="s">
        <v>282</v>
      </c>
      <c r="F58" s="19"/>
      <c r="G58" s="19"/>
    </row>
    <row r="59" spans="1:7" ht="20.399999999999999">
      <c r="A59" s="76"/>
      <c r="B59" s="47" t="str">
        <f>Critères!B58</f>
        <v>9.4</v>
      </c>
      <c r="C59" s="19" t="str">
        <f>Critères!C58</f>
        <v>Dans chaque page web, chaque citation est-elle correctement indiquée ?</v>
      </c>
      <c r="D59" s="13" t="s">
        <v>265</v>
      </c>
      <c r="E59" s="20" t="s">
        <v>282</v>
      </c>
      <c r="F59" s="19"/>
      <c r="G59" s="19"/>
    </row>
    <row r="60" spans="1:7" ht="20.399999999999999">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76"/>
      <c r="B62" s="47" t="str">
        <f>Critères!B61</f>
        <v>10.3</v>
      </c>
      <c r="C62" s="19" t="str">
        <f>Critères!C61</f>
        <v>Dans chaque page web, l’information reste-t-elle compréhensible lorsque les feuilles de styles sont désactivées ?</v>
      </c>
      <c r="D62" s="13" t="s">
        <v>263</v>
      </c>
      <c r="E62" s="20" t="s">
        <v>282</v>
      </c>
      <c r="F62" s="19"/>
      <c r="G62" s="19"/>
    </row>
    <row r="63" spans="1:7" ht="30.6">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76"/>
      <c r="B65" s="47" t="str">
        <f>Critères!B64</f>
        <v>10.6</v>
      </c>
      <c r="C65" s="19" t="str">
        <f>Critères!C64</f>
        <v>Dans chaque page web, chaque lien dont la nature n’est pas évidente est-il visible par rapport au texte environnant ?</v>
      </c>
      <c r="D65" s="13" t="s">
        <v>265</v>
      </c>
      <c r="E65" s="20" t="s">
        <v>282</v>
      </c>
      <c r="F65" s="19"/>
      <c r="G65" s="19"/>
    </row>
    <row r="66" spans="1:7" ht="20.399999999999999">
      <c r="A66" s="76"/>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0.799999999999997">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0.6">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76" t="str">
        <f>Critères!$A$73</f>
        <v>FORMULAIRES</v>
      </c>
      <c r="B74" s="47" t="str">
        <f>Critères!B73</f>
        <v>11.1</v>
      </c>
      <c r="C74" s="19" t="str">
        <f>Critères!C73</f>
        <v>Chaque champ de formulaire a-t-il une étiquette ?</v>
      </c>
      <c r="D74" s="13" t="s">
        <v>265</v>
      </c>
      <c r="E74" s="20" t="s">
        <v>282</v>
      </c>
      <c r="F74" s="19"/>
      <c r="G74" s="19"/>
    </row>
    <row r="75" spans="1:7" ht="20.399999999999999">
      <c r="A75" s="76"/>
      <c r="B75" s="47" t="str">
        <f>Critères!B74</f>
        <v>11.2</v>
      </c>
      <c r="C75" s="19" t="str">
        <f>Critères!C74</f>
        <v>Chaque étiquette associée à un champ de formulaire est-elle pertinente (hors cas particuliers) ?</v>
      </c>
      <c r="D75" s="13" t="s">
        <v>265</v>
      </c>
      <c r="E75" s="20" t="s">
        <v>282</v>
      </c>
      <c r="F75" s="19"/>
      <c r="G75" s="19"/>
    </row>
    <row r="76" spans="1:7" ht="40.799999999999997">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76"/>
      <c r="B77" s="47" t="str">
        <f>Critères!B76</f>
        <v>11.4</v>
      </c>
      <c r="C77" s="19" t="str">
        <f>Critères!C76</f>
        <v>Dans chaque formulaire, chaque étiquette de champ et son champ associé sont-ils accolés (hors cas particuliers) ?</v>
      </c>
      <c r="D77" s="13" t="s">
        <v>265</v>
      </c>
      <c r="E77" s="20" t="s">
        <v>282</v>
      </c>
      <c r="F77" s="19"/>
      <c r="G77" s="19"/>
    </row>
    <row r="78" spans="1:7" ht="20.399999999999999">
      <c r="A78" s="76"/>
      <c r="B78" s="47" t="str">
        <f>Critères!B77</f>
        <v>11.5</v>
      </c>
      <c r="C78" s="19" t="str">
        <f>Critères!C77</f>
        <v>Dans chaque formulaire, les champs de même nature sont-ils regroupés, si nécessaire ?</v>
      </c>
      <c r="D78" s="13" t="s">
        <v>265</v>
      </c>
      <c r="E78" s="20" t="s">
        <v>282</v>
      </c>
      <c r="F78" s="19"/>
      <c r="G78" s="19"/>
    </row>
    <row r="79" spans="1:7" ht="20.399999999999999">
      <c r="A79" s="76"/>
      <c r="B79" s="47" t="str">
        <f>Critères!B78</f>
        <v>11.6</v>
      </c>
      <c r="C79" s="19" t="str">
        <f>Critères!C78</f>
        <v>Dans chaque formulaire, chaque regroupement de champs de même nature a-t-il une légende ?</v>
      </c>
      <c r="D79" s="13" t="s">
        <v>265</v>
      </c>
      <c r="E79" s="20" t="s">
        <v>282</v>
      </c>
      <c r="F79" s="19"/>
      <c r="G79" s="19"/>
    </row>
    <row r="80" spans="1:7" ht="20.399999999999999">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76"/>
      <c r="B82" s="47" t="str">
        <f>Critères!B81</f>
        <v>11.9</v>
      </c>
      <c r="C82" s="19" t="str">
        <f>Critères!C81</f>
        <v>Dans chaque formulaire, l’intitulé de chaque bouton est-il pertinent (hors cas particuliers) ?</v>
      </c>
      <c r="D82" s="13" t="s">
        <v>263</v>
      </c>
      <c r="E82" s="20" t="s">
        <v>282</v>
      </c>
      <c r="F82" s="19"/>
      <c r="G82" s="19"/>
    </row>
    <row r="83" spans="1:7" ht="20.399999999999999">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76"/>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339</v>
      </c>
      <c r="G87" s="19"/>
    </row>
    <row r="88" spans="1:7" ht="30.6">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6">
      <c r="A89" s="76"/>
      <c r="B89" s="47" t="str">
        <f>Critères!B88</f>
        <v>12.3</v>
      </c>
      <c r="C89" s="19" t="str">
        <f>Critères!C88</f>
        <v>La page « plan du site » est-elle pertinente ?</v>
      </c>
      <c r="D89" s="13" t="s">
        <v>265</v>
      </c>
      <c r="E89" s="20" t="s">
        <v>282</v>
      </c>
      <c r="F89" s="19"/>
      <c r="G89" s="19"/>
    </row>
    <row r="90" spans="1:7" ht="20.399999999999999">
      <c r="A90" s="76"/>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76"/>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0.6">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15.6">
      <c r="A94" s="76"/>
      <c r="B94" s="47" t="str">
        <f>Critères!B93</f>
        <v>12.8</v>
      </c>
      <c r="C94" s="19" t="str">
        <f>Critères!C93</f>
        <v>Dans chaque page web, l’ordre de tabulation est-il cohérent ?</v>
      </c>
      <c r="D94" s="13" t="s">
        <v>263</v>
      </c>
      <c r="E94" s="20" t="s">
        <v>282</v>
      </c>
      <c r="F94" s="19"/>
      <c r="G94" s="19"/>
    </row>
    <row r="95" spans="1:7" ht="20.399999999999999">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265</v>
      </c>
      <c r="E97" s="20" t="s">
        <v>282</v>
      </c>
      <c r="F97" s="19"/>
      <c r="G97" s="19"/>
    </row>
    <row r="98" spans="1:7" ht="20.399999999999999">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0.6">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B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17" priority="3" stopIfTrue="1" operator="equal">
      <formula>"C"</formula>
    </cfRule>
  </conditionalFormatting>
  <conditionalFormatting sqref="E4:E109">
    <cfRule type="cellIs" dxfId="16" priority="1" stopIfTrue="1" operator="equal">
      <formula>"D"</formula>
    </cfRule>
  </conditionalFormatting>
  <conditionalFormatting sqref="E4:E109">
    <cfRule type="cellIs" dxfId="15" priority="2" stopIfTrue="1" operator="equal">
      <formula>"N"</formula>
    </cfRule>
  </conditionalFormatting>
  <conditionalFormatting sqref="D4:D109">
    <cfRule type="cellIs" dxfId="14" priority="5" stopIfTrue="1" operator="equal">
      <formula>"NA"</formula>
    </cfRule>
  </conditionalFormatting>
  <conditionalFormatting sqref="D4:D109">
    <cfRule type="cellIs" dxfId="13" priority="4" stopIfTrue="1" operator="equal">
      <formula>"NC"</formula>
    </cfRule>
  </conditionalFormatting>
  <conditionalFormatting sqref="D4:D109">
    <cfRule type="cellIs" dxfId="12" priority="6" stopIfTrue="1" operator="equal">
      <formula>"NT"</formula>
    </cfRule>
  </conditionalFormatting>
  <dataValidations count="2">
    <dataValidation type="list" showErrorMessage="1" sqref="D4:D109" xr:uid="{5E109DD5-5372-4A2D-A072-D9B3E8175244}">
      <formula1>"C,NC,NA,NT"</formula1>
    </dataValidation>
    <dataValidation type="list" showErrorMessage="1" sqref="E4:E109" xr:uid="{76E8AAC0-4ECA-4756-9594-EFF239FCE6BF}">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L109"/>
  <sheetViews>
    <sheetView tabSelected="1" topLeftCell="A55" workbookViewId="0">
      <selection activeCell="F60" sqref="F60"/>
    </sheetView>
  </sheetViews>
  <sheetFormatPr baseColWidth="10" defaultColWidth="12" defaultRowHeight="15"/>
  <cols>
    <col min="1" max="1" width="3.81640625" customWidth="1"/>
    <col min="2" max="2" width="4.36328125" style="50"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8" ht="15.6">
      <c r="A1" s="70" t="str">
        <f>Échantillon!A1</f>
        <v>RGAA 4.1 – GRILLE D'ÉVALUATION</v>
      </c>
      <c r="B1" s="70"/>
      <c r="C1" s="70"/>
      <c r="D1" s="70"/>
      <c r="E1" s="70"/>
      <c r="F1" s="70"/>
      <c r="G1" s="70"/>
    </row>
    <row r="2" spans="1:8">
      <c r="A2" s="81" t="e">
        <f>CONCATENATE(Échantillon!B16," : ",Échantillon!#REF!)</f>
        <v>#REF!</v>
      </c>
      <c r="B2" s="81"/>
      <c r="C2" s="81"/>
      <c r="D2" s="81"/>
      <c r="E2" s="81"/>
      <c r="F2" s="81"/>
      <c r="G2" s="81"/>
    </row>
    <row r="3" spans="1:8" ht="49.8">
      <c r="A3" s="16" t="s">
        <v>33</v>
      </c>
      <c r="B3" s="16" t="s">
        <v>34</v>
      </c>
      <c r="C3" s="17" t="s">
        <v>35</v>
      </c>
      <c r="D3" s="16" t="s">
        <v>262</v>
      </c>
      <c r="E3" s="16" t="s">
        <v>279</v>
      </c>
      <c r="F3" s="17" t="s">
        <v>280</v>
      </c>
      <c r="G3" s="17" t="s">
        <v>281</v>
      </c>
    </row>
    <row r="4" spans="1:8" ht="20.399999999999999">
      <c r="A4" s="76" t="str">
        <f>Critères!$A$3</f>
        <v>IMAGES</v>
      </c>
      <c r="B4" s="47" t="str">
        <f>Critères!B3</f>
        <v>1.1</v>
      </c>
      <c r="C4" s="19" t="str">
        <f>Critères!C3</f>
        <v>Chaque image porteuse d’information a-t-elle une alternative textuelle ?</v>
      </c>
      <c r="D4" s="13" t="s">
        <v>263</v>
      </c>
      <c r="E4" t="s">
        <v>282</v>
      </c>
      <c r="F4" s="19"/>
      <c r="G4" s="19"/>
      <c r="H4"/>
    </row>
    <row r="5" spans="1:8" ht="40.799999999999997">
      <c r="A5" s="76"/>
      <c r="B5" s="47" t="str">
        <f>Critères!B4</f>
        <v>1.2</v>
      </c>
      <c r="C5" s="19" t="str">
        <f>Critères!C4</f>
        <v>Chaque image de décoration est-elle correctement ignorée par les technologies d’assistance ?</v>
      </c>
      <c r="D5" s="13" t="s">
        <v>264</v>
      </c>
      <c r="E5" s="20" t="s">
        <v>282</v>
      </c>
      <c r="F5" s="19" t="s">
        <v>361</v>
      </c>
      <c r="G5" s="19"/>
    </row>
    <row r="6" spans="1:8" ht="51">
      <c r="A6" s="76"/>
      <c r="B6" s="47" t="str">
        <f>Critères!B5</f>
        <v>1.3</v>
      </c>
      <c r="C6" s="19" t="str">
        <f>Critères!C5</f>
        <v>Pour chaque image porteuse d'information ayant une alternative textuelle, cette alternative est-elle pertinente (hors cas particuliers) ?</v>
      </c>
      <c r="D6" s="13" t="s">
        <v>264</v>
      </c>
      <c r="E6" s="20" t="s">
        <v>282</v>
      </c>
      <c r="F6" s="19" t="s">
        <v>362</v>
      </c>
      <c r="G6" s="19"/>
    </row>
    <row r="7" spans="1:8" ht="30.6">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8" ht="20.399999999999999">
      <c r="A9" s="76"/>
      <c r="B9" s="47" t="str">
        <f>Critères!B8</f>
        <v>1.6</v>
      </c>
      <c r="C9" s="19" t="str">
        <f>Critères!C8</f>
        <v>Chaque image porteuse d’information a-t-elle, si nécessaire, une description détaillée ?</v>
      </c>
      <c r="D9" s="13" t="s">
        <v>265</v>
      </c>
      <c r="E9" s="20" t="s">
        <v>282</v>
      </c>
      <c r="F9" s="19"/>
      <c r="G9" s="19"/>
    </row>
    <row r="10" spans="1:8" ht="20.399999999999999">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76"/>
      <c r="B12" s="47" t="str">
        <f>Critères!B11</f>
        <v>1.9</v>
      </c>
      <c r="C12" s="19" t="str">
        <f>Critères!C11</f>
        <v>Chaque légende d’image est-elle, si nécessaire, correctement reliée à l’image correspondante ?</v>
      </c>
      <c r="D12" s="13" t="s">
        <v>265</v>
      </c>
      <c r="E12" t="s">
        <v>282</v>
      </c>
      <c r="F12" s="19"/>
      <c r="G12" s="19"/>
    </row>
    <row r="13" spans="1:8" ht="15.6">
      <c r="A13" s="76" t="str">
        <f>Critères!$A$12</f>
        <v>CADRES</v>
      </c>
      <c r="B13" s="47" t="str">
        <f>Critères!B12</f>
        <v>2.1</v>
      </c>
      <c r="C13" s="19" t="str">
        <f>Critères!C12</f>
        <v>Chaque cadre a-t-il un titre de cadre ?</v>
      </c>
      <c r="D13" s="13" t="s">
        <v>265</v>
      </c>
      <c r="E13" t="s">
        <v>282</v>
      </c>
      <c r="F13" s="61"/>
      <c r="G13" s="19"/>
    </row>
    <row r="14" spans="1:8" ht="20.399999999999999">
      <c r="A14" s="76"/>
      <c r="B14" s="47" t="str">
        <f>Critères!B13</f>
        <v>2.2</v>
      </c>
      <c r="C14" s="19" t="str">
        <f>Critères!C13</f>
        <v>Pour chaque cadre ayant un titre de cadre, ce titre de cadre est-il pertinent ?</v>
      </c>
      <c r="D14" s="13" t="s">
        <v>265</v>
      </c>
      <c r="E14" t="s">
        <v>282</v>
      </c>
      <c r="F14" s="19"/>
      <c r="G14" s="19"/>
    </row>
    <row r="15" spans="1:8" ht="20.399999999999999">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40.799999999999997">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360</v>
      </c>
      <c r="G16" s="19"/>
    </row>
    <row r="17" spans="1:7" ht="51">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264</v>
      </c>
      <c r="E17" s="20" t="s">
        <v>282</v>
      </c>
      <c r="F17" s="19" t="s">
        <v>373</v>
      </c>
      <c r="G17" s="19"/>
    </row>
    <row r="18" spans="1:7" ht="30.6">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76"/>
      <c r="B24" s="47" t="str">
        <f>Critères!B23</f>
        <v>4.7</v>
      </c>
      <c r="C24" s="19" t="str">
        <f>Critères!C23</f>
        <v>Chaque média temporel est-il clairement identifiable (hors cas particuliers) ?</v>
      </c>
      <c r="D24" s="13" t="s">
        <v>265</v>
      </c>
      <c r="E24" s="20" t="s">
        <v>282</v>
      </c>
      <c r="F24" s="19"/>
      <c r="G24" s="19"/>
    </row>
    <row r="25" spans="1:7" ht="20.399999999999999">
      <c r="A25" s="76"/>
      <c r="B25" s="47" t="str">
        <f>Critères!B24</f>
        <v>4.8</v>
      </c>
      <c r="C25" s="19" t="str">
        <f>Critères!C24</f>
        <v>Chaque média non temporel a-t-il, si nécessaire, une alternative (hors cas particuliers) ?</v>
      </c>
      <c r="D25" s="13" t="s">
        <v>265</v>
      </c>
      <c r="E25" s="20" t="s">
        <v>282</v>
      </c>
      <c r="F25" s="19"/>
      <c r="G25" s="19"/>
    </row>
    <row r="26" spans="1:7" ht="20.399999999999999">
      <c r="A26" s="76"/>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76"/>
      <c r="B27" s="47" t="str">
        <f>Critères!B26</f>
        <v>4.10</v>
      </c>
      <c r="C27" s="19" t="str">
        <f>Critères!C26</f>
        <v>Chaque son déclenché automatiquement est-il contrôlable par l’utilisateur ?</v>
      </c>
      <c r="D27" s="13" t="s">
        <v>265</v>
      </c>
      <c r="E27" s="20" t="s">
        <v>282</v>
      </c>
      <c r="F27" s="19"/>
      <c r="G27" s="19"/>
    </row>
    <row r="28" spans="1:7" ht="30.6">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76" t="str">
        <f>Critères!$A$30</f>
        <v>TABLEAUX</v>
      </c>
      <c r="B31" s="47" t="str">
        <f>Critères!B30</f>
        <v>5.1</v>
      </c>
      <c r="C31" s="19" t="str">
        <f>Critères!C30</f>
        <v>Chaque tableau de données complexe a-t-il un résumé ?</v>
      </c>
      <c r="D31" s="13" t="s">
        <v>265</v>
      </c>
      <c r="E31" s="20" t="s">
        <v>282</v>
      </c>
      <c r="F31" s="19"/>
      <c r="G31" s="19"/>
    </row>
    <row r="32" spans="1:7" ht="20.399999999999999">
      <c r="A32" s="76"/>
      <c r="B32" s="47" t="str">
        <f>Critères!B31</f>
        <v>5.2</v>
      </c>
      <c r="C32" s="19" t="str">
        <f>Critères!C31</f>
        <v>Pour chaque tableau de données complexe ayant un résumé, celui-ci est-il pertinent ?</v>
      </c>
      <c r="D32" s="13" t="s">
        <v>265</v>
      </c>
      <c r="E32" s="20" t="s">
        <v>282</v>
      </c>
      <c r="F32" s="19"/>
      <c r="G32" s="19"/>
    </row>
    <row r="33" spans="1:7" ht="20.399999999999999">
      <c r="A33" s="76"/>
      <c r="B33" s="47" t="str">
        <f>Critères!B32</f>
        <v>5.3</v>
      </c>
      <c r="C33" s="19" t="str">
        <f>Critères!C32</f>
        <v>Pour chaque tableau de mise en forme, le contenu linéarisé reste-t-il compréhensible ?</v>
      </c>
      <c r="D33" s="13" t="s">
        <v>264</v>
      </c>
      <c r="E33" s="20" t="s">
        <v>282</v>
      </c>
      <c r="F33" s="19" t="s">
        <v>359</v>
      </c>
      <c r="G33" s="19"/>
    </row>
    <row r="34" spans="1:7" ht="20.399999999999999">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76"/>
      <c r="B35" s="47" t="str">
        <f>Critères!B34</f>
        <v>5.5</v>
      </c>
      <c r="C35" s="19" t="str">
        <f>Critères!C34</f>
        <v>Pour chaque tableau de données ayant un titre, celui-ci est-il pertinent ?</v>
      </c>
      <c r="D35" s="13" t="s">
        <v>265</v>
      </c>
      <c r="E35" s="20" t="s">
        <v>282</v>
      </c>
      <c r="F35" s="19"/>
      <c r="G35" s="19"/>
    </row>
    <row r="36" spans="1:7" ht="20.399999999999999">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76"/>
      <c r="B38" s="47" t="str">
        <f>Critères!B37</f>
        <v>5.8</v>
      </c>
      <c r="C38" s="19" t="str">
        <f>Critères!C37</f>
        <v>Chaque tableau de mise en forme ne doit pas utiliser d’éléments propres aux tableaux de données. Cette règle est-elle respectée ?</v>
      </c>
      <c r="D38" s="13" t="s">
        <v>263</v>
      </c>
      <c r="E38" s="20" t="s">
        <v>282</v>
      </c>
      <c r="F38" s="19"/>
      <c r="G38" s="19"/>
    </row>
    <row r="39" spans="1:7" ht="15.6">
      <c r="A39" s="76" t="str">
        <f>Critères!$A$38</f>
        <v>LIENS</v>
      </c>
      <c r="B39" s="47" t="str">
        <f>Critères!B38</f>
        <v>6.1</v>
      </c>
      <c r="C39" s="19" t="str">
        <f>Critères!C38</f>
        <v>Chaque lien est-il explicite (hors cas particuliers) ?</v>
      </c>
      <c r="D39" s="13" t="s">
        <v>263</v>
      </c>
      <c r="E39" s="20" t="s">
        <v>282</v>
      </c>
      <c r="F39" s="19"/>
      <c r="G39" s="19"/>
    </row>
    <row r="40" spans="1:7" ht="15.6">
      <c r="A40" s="76"/>
      <c r="B40" s="47" t="str">
        <f>Critères!B39</f>
        <v>6.2</v>
      </c>
      <c r="C40" s="19" t="str">
        <f>Critères!C39</f>
        <v>Dans chaque page web, chaque lien a-t-il un intitulé ?</v>
      </c>
      <c r="D40" s="13" t="s">
        <v>263</v>
      </c>
      <c r="E40" s="20" t="s">
        <v>282</v>
      </c>
      <c r="F40" s="19"/>
      <c r="G40" s="19"/>
    </row>
    <row r="41" spans="1:7" ht="20.399999999999999">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76"/>
      <c r="B42" s="47" t="str">
        <f>Critères!B41</f>
        <v>7.2</v>
      </c>
      <c r="C42" s="19" t="str">
        <f>Critères!C41</f>
        <v>Pour chaque script ayant une alternative, cette alternative est-elle pertinente ?</v>
      </c>
      <c r="D42" s="13" t="s">
        <v>265</v>
      </c>
      <c r="E42" s="20" t="s">
        <v>282</v>
      </c>
      <c r="F42" s="19"/>
      <c r="G42" s="19"/>
    </row>
    <row r="43" spans="1:7" ht="20.399999999999999">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0.399999999999999">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76"/>
      <c r="B48" s="47" t="str">
        <f>Critères!B47</f>
        <v>8.3</v>
      </c>
      <c r="C48" s="19" t="str">
        <f>Critères!C47</f>
        <v>Dans chaque page web, la langue par défaut est-elle présente ?</v>
      </c>
      <c r="D48" s="13" t="s">
        <v>264</v>
      </c>
      <c r="E48" s="20" t="s">
        <v>282</v>
      </c>
      <c r="F48" s="19" t="s">
        <v>309</v>
      </c>
      <c r="G48" s="19"/>
    </row>
    <row r="49" spans="1:7" ht="20.399999999999999">
      <c r="A49" s="76"/>
      <c r="B49" s="47" t="str">
        <f>Critères!B48</f>
        <v>8.4</v>
      </c>
      <c r="C49" s="19" t="str">
        <f>Critères!C48</f>
        <v>Pour chaque page web ayant une langue par défaut, le code de langue est-il pertinent ?</v>
      </c>
      <c r="D49" s="13" t="s">
        <v>265</v>
      </c>
      <c r="E49" s="20" t="s">
        <v>282</v>
      </c>
      <c r="F49" s="19"/>
      <c r="G49" s="19"/>
    </row>
    <row r="50" spans="1:7" ht="15.6">
      <c r="A50" s="76"/>
      <c r="B50" s="47" t="str">
        <f>Critères!B49</f>
        <v>8.5</v>
      </c>
      <c r="C50" s="19" t="str">
        <f>Critères!C49</f>
        <v>Chaque page web a-t-elle un titre de page ?</v>
      </c>
      <c r="D50" s="13" t="s">
        <v>263</v>
      </c>
      <c r="E50" s="20" t="s">
        <v>282</v>
      </c>
      <c r="F50" s="19"/>
      <c r="G50" s="19"/>
    </row>
    <row r="51" spans="1:7" ht="30.6">
      <c r="A51" s="76"/>
      <c r="B51" s="47" t="str">
        <f>Critères!B50</f>
        <v>8.6</v>
      </c>
      <c r="C51" s="19" t="str">
        <f>Critères!C50</f>
        <v>Pour chaque page web ayant un titre de page, ce titre est-il pertinent ?</v>
      </c>
      <c r="D51" s="13" t="s">
        <v>264</v>
      </c>
      <c r="E51" s="20" t="s">
        <v>282</v>
      </c>
      <c r="F51" s="19" t="s">
        <v>356</v>
      </c>
      <c r="G51" s="19"/>
    </row>
    <row r="52" spans="1:7" ht="20.399999999999999">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0.399999999999999">
      <c r="A53" s="76"/>
      <c r="B53" s="47" t="str">
        <f>Critères!B52</f>
        <v>8.8</v>
      </c>
      <c r="C53" s="19" t="str">
        <f>Critères!C52</f>
        <v>Dans chaque page web, le code de langue de chaque changement de langue est-il valide et pertinent ?</v>
      </c>
      <c r="D53" s="13" t="s">
        <v>265</v>
      </c>
      <c r="E53" s="20" t="s">
        <v>282</v>
      </c>
      <c r="F53" s="19"/>
      <c r="G53" s="19"/>
    </row>
    <row r="54" spans="1:7" ht="30.6">
      <c r="A54" s="76"/>
      <c r="B54" s="47" t="str">
        <f>Critères!B53</f>
        <v>8.9</v>
      </c>
      <c r="C54" s="19" t="str">
        <f>Critères!C53</f>
        <v>Dans chaque page web, les balises ne doivent pas être utilisées uniquement à des fins de présentation. Cette règle est-elle respectée ?</v>
      </c>
      <c r="D54" s="13" t="s">
        <v>264</v>
      </c>
      <c r="E54" s="20" t="s">
        <v>282</v>
      </c>
      <c r="F54" s="19" t="s">
        <v>359</v>
      </c>
      <c r="G54" s="19"/>
    </row>
    <row r="55" spans="1:7" ht="20.399999999999999">
      <c r="A55" s="76"/>
      <c r="B55" s="47" t="str">
        <f>Critères!B54</f>
        <v>8.10</v>
      </c>
      <c r="C55" s="19" t="str">
        <f>Critères!C54</f>
        <v>Dans chaque page web, les changements du sens de lecture sont-ils signalés ?</v>
      </c>
      <c r="D55" s="13" t="s">
        <v>265</v>
      </c>
      <c r="E55" s="20" t="s">
        <v>282</v>
      </c>
      <c r="F55" s="19"/>
      <c r="G55" s="19"/>
    </row>
    <row r="56" spans="1:7" ht="20.399999999999999">
      <c r="A56" s="76" t="str">
        <f>Critères!$A$55</f>
        <v>STRUCTURATION</v>
      </c>
      <c r="B56" s="47" t="str">
        <f>Critères!B55</f>
        <v>9.1</v>
      </c>
      <c r="C56" s="19" t="str">
        <f>Critères!C55</f>
        <v>Dans chaque page web, l’information est-elle structurée par l’utilisation appropriée de titres ?</v>
      </c>
      <c r="D56" s="13" t="s">
        <v>264</v>
      </c>
      <c r="E56" s="20" t="s">
        <v>282</v>
      </c>
      <c r="F56" s="19" t="s">
        <v>358</v>
      </c>
      <c r="G56" s="19"/>
    </row>
    <row r="57" spans="1:7" ht="30.6">
      <c r="A57" s="76"/>
      <c r="B57" s="47" t="str">
        <f>Critères!B56</f>
        <v>9.2</v>
      </c>
      <c r="C57" s="19" t="str">
        <f>Critères!C56</f>
        <v>Dans chaque page web, la structure du document est-elle cohérente (hors cas particuliers) ?</v>
      </c>
      <c r="D57" s="13" t="s">
        <v>264</v>
      </c>
      <c r="E57" s="20" t="s">
        <v>282</v>
      </c>
      <c r="F57" s="19" t="s">
        <v>332</v>
      </c>
      <c r="G57" s="19"/>
    </row>
    <row r="58" spans="1:7" ht="20.399999999999999">
      <c r="A58" s="76"/>
      <c r="B58" s="47" t="str">
        <f>Critères!B57</f>
        <v>9.3</v>
      </c>
      <c r="C58" s="19" t="str">
        <f>Critères!C57</f>
        <v>Dans chaque page web, chaque liste est-elle correctement structurée ?</v>
      </c>
      <c r="D58" s="13" t="s">
        <v>263</v>
      </c>
      <c r="E58" s="20" t="s">
        <v>282</v>
      </c>
      <c r="F58" s="19"/>
      <c r="G58" s="19"/>
    </row>
    <row r="59" spans="1:7" ht="20.399999999999999">
      <c r="A59" s="76"/>
      <c r="B59" s="47" t="str">
        <f>Critères!B58</f>
        <v>9.4</v>
      </c>
      <c r="C59" s="19" t="str">
        <f>Critères!C58</f>
        <v>Dans chaque page web, chaque citation est-elle correctement indiquée ?</v>
      </c>
      <c r="D59" s="13" t="s">
        <v>265</v>
      </c>
      <c r="E59" s="20" t="s">
        <v>282</v>
      </c>
      <c r="F59" s="19"/>
      <c r="G59" s="19"/>
    </row>
    <row r="60" spans="1:7" ht="20.399999999999999">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76"/>
      <c r="B62" s="47" t="str">
        <f>Critères!B61</f>
        <v>10.3</v>
      </c>
      <c r="C62" s="19" t="str">
        <f>Critères!C61</f>
        <v>Dans chaque page web, l’information reste-t-elle compréhensible lorsque les feuilles de styles sont désactivées ?</v>
      </c>
      <c r="D62" s="13" t="s">
        <v>263</v>
      </c>
      <c r="E62" s="20" t="s">
        <v>282</v>
      </c>
      <c r="F62" s="19"/>
      <c r="G62" s="19"/>
    </row>
    <row r="63" spans="1:7" ht="30.6">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76"/>
      <c r="B65" s="47" t="str">
        <f>Critères!B64</f>
        <v>10.6</v>
      </c>
      <c r="C65" s="19" t="str">
        <f>Critères!C64</f>
        <v>Dans chaque page web, chaque lien dont la nature n’est pas évidente est-il visible par rapport au texte environnant ?</v>
      </c>
      <c r="D65" s="13" t="s">
        <v>263</v>
      </c>
      <c r="E65" s="20" t="s">
        <v>282</v>
      </c>
      <c r="F65" s="19"/>
      <c r="G65" s="19"/>
    </row>
    <row r="66" spans="1:7" ht="20.399999999999999">
      <c r="A66" s="76"/>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0.799999999999997">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263</v>
      </c>
      <c r="E72" s="20" t="s">
        <v>282</v>
      </c>
      <c r="F72" s="19"/>
      <c r="G72" s="19"/>
    </row>
    <row r="73" spans="1:7" ht="30.6">
      <c r="A73" s="76"/>
      <c r="B73" s="47" t="str">
        <f>Critères!B72</f>
        <v>10.14</v>
      </c>
      <c r="C73" s="19" t="str">
        <f>Critères!C72</f>
        <v>Dans chaque page web, les contenus additionnels apparaissant via les styles CSS uniquement peuvent-ils être rendus visibles au clavier et par tout dispositif de pointage ?</v>
      </c>
      <c r="D73" s="13" t="s">
        <v>263</v>
      </c>
      <c r="E73" s="20" t="s">
        <v>282</v>
      </c>
      <c r="F73" s="19"/>
      <c r="G73" s="19"/>
    </row>
    <row r="74" spans="1:7" ht="15.6">
      <c r="A74" s="76" t="str">
        <f>Critères!$A$73</f>
        <v>FORMULAIRES</v>
      </c>
      <c r="B74" s="47" t="str">
        <f>Critères!B73</f>
        <v>11.1</v>
      </c>
      <c r="C74" s="19" t="str">
        <f>Critères!C73</f>
        <v>Chaque champ de formulaire a-t-il une étiquette ?</v>
      </c>
      <c r="D74" s="13" t="s">
        <v>263</v>
      </c>
      <c r="E74" s="20" t="s">
        <v>282</v>
      </c>
      <c r="F74" s="19"/>
      <c r="G74" s="19"/>
    </row>
    <row r="75" spans="1:7" ht="20.399999999999999">
      <c r="A75" s="76"/>
      <c r="B75" s="47" t="str">
        <f>Critères!B74</f>
        <v>11.2</v>
      </c>
      <c r="C75" s="19" t="str">
        <f>Critères!C74</f>
        <v>Chaque étiquette associée à un champ de formulaire est-elle pertinente (hors cas particuliers) ?</v>
      </c>
      <c r="D75" s="13" t="s">
        <v>263</v>
      </c>
      <c r="E75" s="20" t="s">
        <v>282</v>
      </c>
      <c r="F75" s="19"/>
      <c r="G75" s="19"/>
    </row>
    <row r="76" spans="1:7" ht="40.799999999999997">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76"/>
      <c r="B77" s="47" t="str">
        <f>Critères!B76</f>
        <v>11.4</v>
      </c>
      <c r="C77" s="19" t="str">
        <f>Critères!C76</f>
        <v>Dans chaque formulaire, chaque étiquette de champ et son champ associé sont-ils accolés (hors cas particuliers) ?</v>
      </c>
      <c r="D77" s="13" t="s">
        <v>263</v>
      </c>
      <c r="E77" s="20" t="s">
        <v>282</v>
      </c>
      <c r="F77" s="19"/>
      <c r="G77" s="19"/>
    </row>
    <row r="78" spans="1:7" ht="20.399999999999999">
      <c r="A78" s="76"/>
      <c r="B78" s="47" t="str">
        <f>Critères!B77</f>
        <v>11.5</v>
      </c>
      <c r="C78" s="19" t="str">
        <f>Critères!C77</f>
        <v>Dans chaque formulaire, les champs de même nature sont-ils regroupés, si nécessaire ?</v>
      </c>
      <c r="D78" s="13" t="s">
        <v>265</v>
      </c>
      <c r="E78" s="20" t="s">
        <v>282</v>
      </c>
      <c r="F78" s="19"/>
      <c r="G78" s="19"/>
    </row>
    <row r="79" spans="1:7" ht="20.399999999999999">
      <c r="A79" s="76"/>
      <c r="B79" s="47" t="str">
        <f>Critères!B78</f>
        <v>11.6</v>
      </c>
      <c r="C79" s="19" t="str">
        <f>Critères!C78</f>
        <v>Dans chaque formulaire, chaque regroupement de champs de même nature a-t-il une légende ?</v>
      </c>
      <c r="D79" s="13" t="s">
        <v>265</v>
      </c>
      <c r="E79" s="20" t="s">
        <v>282</v>
      </c>
      <c r="F79" s="19"/>
      <c r="G79" s="19"/>
    </row>
    <row r="80" spans="1:7" ht="20.399999999999999">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76"/>
      <c r="B82" s="47" t="str">
        <f>Critères!B81</f>
        <v>11.9</v>
      </c>
      <c r="C82" s="19" t="str">
        <f>Critères!C81</f>
        <v>Dans chaque formulaire, l’intitulé de chaque bouton est-il pertinent (hors cas particuliers) ?</v>
      </c>
      <c r="D82" s="13" t="s">
        <v>263</v>
      </c>
      <c r="E82" s="20" t="s">
        <v>282</v>
      </c>
      <c r="F82" s="19"/>
      <c r="G82" s="19"/>
    </row>
    <row r="83" spans="1:7" ht="20.399999999999999">
      <c r="A83" s="76"/>
      <c r="B83" s="47" t="str">
        <f>Critères!B82</f>
        <v>11.10</v>
      </c>
      <c r="C83" s="19" t="str">
        <f>Critères!C82</f>
        <v>Dans chaque formulaire, le contrôle de saisie est-il utilisé de manière pertinente (hors cas particuliers) ?</v>
      </c>
      <c r="D83" s="13" t="s">
        <v>263</v>
      </c>
      <c r="E83" s="20" t="s">
        <v>282</v>
      </c>
      <c r="F83" s="19"/>
      <c r="G83" s="19"/>
    </row>
    <row r="84" spans="1:7" ht="30.6">
      <c r="A84" s="76"/>
      <c r="B84" s="47" t="str">
        <f>Critères!B83</f>
        <v>11.11</v>
      </c>
      <c r="C84" s="19" t="str">
        <f>Critères!C83</f>
        <v>Dans chaque formulaire, le contrôle de saisie est-il accompagné, si nécessaire, de suggestions facilitant la correction des erreurs de saisie ?</v>
      </c>
      <c r="D84" s="13" t="s">
        <v>263</v>
      </c>
      <c r="E84" s="20" t="s">
        <v>282</v>
      </c>
      <c r="F84" s="19"/>
      <c r="G84" s="19"/>
    </row>
    <row r="85" spans="1:7" ht="51">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76"/>
      <c r="B86" s="47" t="str">
        <f>Critères!B85</f>
        <v>11.13</v>
      </c>
      <c r="C86" s="19" t="str">
        <f>Critères!C85</f>
        <v>La finalité d’un champ de saisie peut-elle être déduite pour faciliter le remplissage automatique des champs avec les données de l’utilisateur ?</v>
      </c>
      <c r="D86" s="13" t="s">
        <v>263</v>
      </c>
      <c r="E86" s="20" t="s">
        <v>282</v>
      </c>
      <c r="F86" s="19"/>
      <c r="G86" s="19"/>
    </row>
    <row r="87" spans="1:7" ht="20.399999999999999">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339</v>
      </c>
      <c r="G87" s="19"/>
    </row>
    <row r="88" spans="1:7" ht="30.6">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6">
      <c r="A89" s="76"/>
      <c r="B89" s="47" t="str">
        <f>Critères!B88</f>
        <v>12.3</v>
      </c>
      <c r="C89" s="19" t="str">
        <f>Critères!C88</f>
        <v>La page « plan du site » est-elle pertinente ?</v>
      </c>
      <c r="D89" s="13" t="s">
        <v>265</v>
      </c>
      <c r="E89" s="20" t="s">
        <v>282</v>
      </c>
      <c r="F89" s="19"/>
      <c r="G89" s="19"/>
    </row>
    <row r="90" spans="1:7" ht="20.399999999999999">
      <c r="A90" s="76"/>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76"/>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0.6">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30.6">
      <c r="A94" s="76"/>
      <c r="B94" s="47" t="str">
        <f>Critères!B93</f>
        <v>12.8</v>
      </c>
      <c r="C94" s="19" t="str">
        <f>Critères!C93</f>
        <v>Dans chaque page web, l’ordre de tabulation est-il cohérent ?</v>
      </c>
      <c r="D94" s="13" t="s">
        <v>264</v>
      </c>
      <c r="E94" s="20" t="s">
        <v>282</v>
      </c>
      <c r="F94" s="19" t="s">
        <v>357</v>
      </c>
      <c r="G94" s="19"/>
    </row>
    <row r="95" spans="1:7" ht="20.399999999999999">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20.399999999999999">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0.6">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11" priority="3" stopIfTrue="1" operator="equal">
      <formula>"C"</formula>
    </cfRule>
  </conditionalFormatting>
  <conditionalFormatting sqref="E4:E109">
    <cfRule type="cellIs" dxfId="10" priority="1" stopIfTrue="1" operator="equal">
      <formula>"D"</formula>
    </cfRule>
  </conditionalFormatting>
  <conditionalFormatting sqref="E4:E109">
    <cfRule type="cellIs" dxfId="9" priority="2" stopIfTrue="1" operator="equal">
      <formula>"N"</formula>
    </cfRule>
  </conditionalFormatting>
  <conditionalFormatting sqref="D4:D109">
    <cfRule type="cellIs" dxfId="8" priority="5" stopIfTrue="1" operator="equal">
      <formula>"NA"</formula>
    </cfRule>
  </conditionalFormatting>
  <conditionalFormatting sqref="D4:D109">
    <cfRule type="cellIs" dxfId="7" priority="4" stopIfTrue="1" operator="equal">
      <formula>"NC"</formula>
    </cfRule>
  </conditionalFormatting>
  <conditionalFormatting sqref="D4:D109">
    <cfRule type="cellIs" dxfId="6" priority="6" stopIfTrue="1" operator="equal">
      <formula>"NT"</formula>
    </cfRule>
  </conditionalFormatting>
  <dataValidations count="2">
    <dataValidation type="list" showErrorMessage="1" sqref="D4:D109" xr:uid="{5933C24D-50F9-4FA2-9330-9B6DA6E6AF67}">
      <formula1>"C,NC,NA,NT"</formula1>
    </dataValidation>
    <dataValidation type="list" showErrorMessage="1" sqref="E4:E109" xr:uid="{25BD504E-951E-4D29-99AA-CE93ABFAF94B}">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MC109"/>
  <sheetViews>
    <sheetView topLeftCell="A52" workbookViewId="0">
      <selection activeCell="F60" sqref="F60"/>
    </sheetView>
  </sheetViews>
  <sheetFormatPr baseColWidth="10" defaultColWidth="12" defaultRowHeight="15"/>
  <cols>
    <col min="1" max="1" width="3.81640625" customWidth="1"/>
    <col min="2" max="2" width="4.36328125" style="50" customWidth="1"/>
    <col min="3" max="3" width="33.90625" style="1" customWidth="1"/>
    <col min="4" max="4" width="3.90625" style="1" customWidth="1"/>
    <col min="5" max="5" width="3.36328125" style="1" customWidth="1"/>
    <col min="6" max="6" width="33.81640625" style="1" customWidth="1"/>
    <col min="7" max="7" width="23.36328125" style="1" customWidth="1"/>
    <col min="8" max="1017" width="9.81640625" style="1" customWidth="1"/>
    <col min="1018" max="1023" width="9.81640625" customWidth="1"/>
    <col min="1024" max="1024" width="12" customWidth="1"/>
  </cols>
  <sheetData>
    <row r="1" spans="1:8" ht="15.6">
      <c r="A1" s="70" t="str">
        <f>Échantillon!A1</f>
        <v>RGAA 4.1 – GRILLE D'ÉVALUATION</v>
      </c>
      <c r="B1" s="70"/>
      <c r="C1" s="70"/>
      <c r="D1" s="70"/>
      <c r="E1" s="70"/>
      <c r="F1" s="70"/>
      <c r="G1" s="70"/>
    </row>
    <row r="2" spans="1:8">
      <c r="A2" s="81" t="e">
        <f>CONCATENATE(Échantillon!B17," : ",Échantillon!#REF!)</f>
        <v>#REF!</v>
      </c>
      <c r="B2" s="81"/>
      <c r="C2" s="81"/>
      <c r="D2" s="81"/>
      <c r="E2" s="81"/>
      <c r="F2" s="81"/>
      <c r="G2" s="81"/>
    </row>
    <row r="3" spans="1:8" ht="49.8">
      <c r="A3" s="16" t="s">
        <v>33</v>
      </c>
      <c r="B3" s="16" t="s">
        <v>34</v>
      </c>
      <c r="C3" s="17" t="s">
        <v>35</v>
      </c>
      <c r="D3" s="16" t="s">
        <v>262</v>
      </c>
      <c r="E3" s="16" t="s">
        <v>279</v>
      </c>
      <c r="F3" s="17" t="s">
        <v>280</v>
      </c>
      <c r="G3" s="17" t="s">
        <v>281</v>
      </c>
    </row>
    <row r="4" spans="1:8" ht="20.399999999999999">
      <c r="A4" s="76" t="str">
        <f>Critères!$A$3</f>
        <v>IMAGES</v>
      </c>
      <c r="B4" s="47" t="str">
        <f>Critères!B3</f>
        <v>1.1</v>
      </c>
      <c r="C4" s="19" t="str">
        <f>Critères!C3</f>
        <v>Chaque image porteuse d’information a-t-elle une alternative textuelle ?</v>
      </c>
      <c r="D4" s="13" t="s">
        <v>263</v>
      </c>
      <c r="E4" t="s">
        <v>282</v>
      </c>
      <c r="F4" s="19"/>
      <c r="G4" s="19"/>
      <c r="H4"/>
    </row>
    <row r="5" spans="1:8" ht="51">
      <c r="A5" s="76"/>
      <c r="B5" s="47" t="str">
        <f>Critères!B4</f>
        <v>1.2</v>
      </c>
      <c r="C5" s="19" t="str">
        <f>Critères!C4</f>
        <v>Chaque image de décoration est-elle correctement ignorée par les technologies d’assistance ?</v>
      </c>
      <c r="D5" s="13" t="s">
        <v>264</v>
      </c>
      <c r="E5" s="20" t="s">
        <v>282</v>
      </c>
      <c r="F5" s="19" t="s">
        <v>364</v>
      </c>
      <c r="G5" s="19"/>
    </row>
    <row r="6" spans="1:8" ht="30.6">
      <c r="A6" s="76"/>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0.6">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76"/>
      <c r="B8" s="47" t="str">
        <f>Critères!B7</f>
        <v>1.5</v>
      </c>
      <c r="C8" s="19" t="str">
        <f>Critères!C7</f>
        <v>Pour chaque image utilisée comme CAPTCHA, une solution d’accès alternatif au contenu ou à la fonction du CAPTCHA est-elle présente ?</v>
      </c>
      <c r="D8" s="13" t="s">
        <v>265</v>
      </c>
      <c r="E8" s="20" t="s">
        <v>282</v>
      </c>
      <c r="F8" s="20"/>
      <c r="G8" s="19"/>
    </row>
    <row r="9" spans="1:8" ht="20.399999999999999">
      <c r="A9" s="76"/>
      <c r="B9" s="47" t="str">
        <f>Critères!B8</f>
        <v>1.6</v>
      </c>
      <c r="C9" s="19" t="str">
        <f>Critères!C8</f>
        <v>Chaque image porteuse d’information a-t-elle, si nécessaire, une description détaillée ?</v>
      </c>
      <c r="D9" s="13" t="s">
        <v>265</v>
      </c>
      <c r="E9" s="20" t="s">
        <v>282</v>
      </c>
      <c r="F9" s="19"/>
      <c r="G9" s="19"/>
    </row>
    <row r="10" spans="1:8" ht="20.399999999999999">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76"/>
      <c r="B12" s="47" t="str">
        <f>Critères!B11</f>
        <v>1.9</v>
      </c>
      <c r="C12" s="19" t="str">
        <f>Critères!C11</f>
        <v>Chaque légende d’image est-elle, si nécessaire, correctement reliée à l’image correspondante ?</v>
      </c>
      <c r="D12" s="13" t="s">
        <v>265</v>
      </c>
      <c r="E12" t="s">
        <v>282</v>
      </c>
      <c r="F12" s="19"/>
      <c r="G12" s="19"/>
    </row>
    <row r="13" spans="1:8" ht="15.6">
      <c r="A13" s="76" t="str">
        <f>Critères!$A$12</f>
        <v>CADRES</v>
      </c>
      <c r="B13" s="47" t="str">
        <f>Critères!B12</f>
        <v>2.1</v>
      </c>
      <c r="C13" s="19" t="str">
        <f>Critères!C12</f>
        <v>Chaque cadre a-t-il un titre de cadre ?</v>
      </c>
      <c r="D13" s="13" t="s">
        <v>265</v>
      </c>
      <c r="E13" t="s">
        <v>282</v>
      </c>
      <c r="F13" s="49"/>
      <c r="G13" s="19"/>
    </row>
    <row r="14" spans="1:8" ht="20.399999999999999">
      <c r="A14" s="76"/>
      <c r="B14" s="47" t="str">
        <f>Critères!B13</f>
        <v>2.2</v>
      </c>
      <c r="C14" s="19" t="str">
        <f>Critères!C13</f>
        <v>Pour chaque cadre ayant un titre de cadre, ce titre de cadre est-il pertinent ?</v>
      </c>
      <c r="D14" s="13" t="s">
        <v>265</v>
      </c>
      <c r="E14" t="s">
        <v>282</v>
      </c>
      <c r="F14" s="19"/>
      <c r="G14" s="19"/>
    </row>
    <row r="15" spans="1:8" ht="20.399999999999999">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40.799999999999997">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365</v>
      </c>
      <c r="G16" s="19"/>
    </row>
    <row r="17" spans="1:7" ht="40.799999999999997">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76"/>
      <c r="B24" s="47" t="str">
        <f>Critères!B23</f>
        <v>4.7</v>
      </c>
      <c r="C24" s="19" t="str">
        <f>Critères!C23</f>
        <v>Chaque média temporel est-il clairement identifiable (hors cas particuliers) ?</v>
      </c>
      <c r="D24" s="13" t="s">
        <v>265</v>
      </c>
      <c r="E24" s="20" t="s">
        <v>282</v>
      </c>
      <c r="F24" s="19"/>
      <c r="G24" s="19"/>
    </row>
    <row r="25" spans="1:7" ht="20.399999999999999">
      <c r="A25" s="76"/>
      <c r="B25" s="47" t="str">
        <f>Critères!B24</f>
        <v>4.8</v>
      </c>
      <c r="C25" s="19" t="str">
        <f>Critères!C24</f>
        <v>Chaque média non temporel a-t-il, si nécessaire, une alternative (hors cas particuliers) ?</v>
      </c>
      <c r="D25" s="13" t="s">
        <v>265</v>
      </c>
      <c r="E25" s="20" t="s">
        <v>282</v>
      </c>
      <c r="F25" s="19"/>
      <c r="G25" s="19"/>
    </row>
    <row r="26" spans="1:7" ht="20.399999999999999">
      <c r="A26" s="76"/>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76"/>
      <c r="B27" s="47" t="str">
        <f>Critères!B26</f>
        <v>4.10</v>
      </c>
      <c r="C27" s="19" t="str">
        <f>Critères!C26</f>
        <v>Chaque son déclenché automatiquement est-il contrôlable par l’utilisateur ?</v>
      </c>
      <c r="D27" s="13" t="s">
        <v>265</v>
      </c>
      <c r="E27" s="20" t="s">
        <v>282</v>
      </c>
      <c r="F27" s="19"/>
      <c r="G27" s="19"/>
    </row>
    <row r="28" spans="1:7" ht="30.6">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76" t="str">
        <f>Critères!$A$30</f>
        <v>TABLEAUX</v>
      </c>
      <c r="B31" s="47" t="str">
        <f>Critères!B30</f>
        <v>5.1</v>
      </c>
      <c r="C31" s="19" t="str">
        <f>Critères!C30</f>
        <v>Chaque tableau de données complexe a-t-il un résumé ?</v>
      </c>
      <c r="D31" s="13" t="s">
        <v>265</v>
      </c>
      <c r="E31" s="20" t="s">
        <v>282</v>
      </c>
      <c r="F31" s="19"/>
      <c r="G31" s="19"/>
    </row>
    <row r="32" spans="1:7" ht="20.399999999999999">
      <c r="A32" s="76"/>
      <c r="B32" s="47" t="str">
        <f>Critères!B31</f>
        <v>5.2</v>
      </c>
      <c r="C32" s="19" t="str">
        <f>Critères!C31</f>
        <v>Pour chaque tableau de données complexe ayant un résumé, celui-ci est-il pertinent ?</v>
      </c>
      <c r="D32" s="13" t="s">
        <v>265</v>
      </c>
      <c r="E32" s="20" t="s">
        <v>282</v>
      </c>
      <c r="F32" s="19"/>
      <c r="G32" s="19"/>
    </row>
    <row r="33" spans="1:7" ht="30.6">
      <c r="A33" s="76"/>
      <c r="B33" s="47" t="str">
        <f>Critères!B32</f>
        <v>5.3</v>
      </c>
      <c r="C33" s="19" t="str">
        <f>Critères!C32</f>
        <v>Pour chaque tableau de mise en forme, le contenu linéarisé reste-t-il compréhensible ?</v>
      </c>
      <c r="D33" s="13" t="s">
        <v>264</v>
      </c>
      <c r="E33" s="20" t="s">
        <v>282</v>
      </c>
      <c r="F33" s="19" t="s">
        <v>363</v>
      </c>
      <c r="G33" s="19"/>
    </row>
    <row r="34" spans="1:7" ht="20.399999999999999">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76"/>
      <c r="B35" s="47" t="str">
        <f>Critères!B34</f>
        <v>5.5</v>
      </c>
      <c r="C35" s="19" t="str">
        <f>Critères!C34</f>
        <v>Pour chaque tableau de données ayant un titre, celui-ci est-il pertinent ?</v>
      </c>
      <c r="D35" s="13" t="s">
        <v>265</v>
      </c>
      <c r="E35" s="20" t="s">
        <v>282</v>
      </c>
      <c r="F35" s="19"/>
      <c r="G35" s="19"/>
    </row>
    <row r="36" spans="1:7" ht="20.399999999999999">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76"/>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15.6">
      <c r="A39" s="76" t="str">
        <f>Critères!$A$38</f>
        <v>LIENS</v>
      </c>
      <c r="B39" s="47" t="str">
        <f>Critères!B38</f>
        <v>6.1</v>
      </c>
      <c r="C39" s="19" t="str">
        <f>Critères!C38</f>
        <v>Chaque lien est-il explicite (hors cas particuliers) ?</v>
      </c>
      <c r="D39" s="13" t="s">
        <v>263</v>
      </c>
      <c r="E39" s="20" t="s">
        <v>282</v>
      </c>
      <c r="F39" s="19"/>
      <c r="G39" s="19"/>
    </row>
    <row r="40" spans="1:7" ht="15.6">
      <c r="A40" s="76"/>
      <c r="B40" s="47" t="str">
        <f>Critères!B39</f>
        <v>6.2</v>
      </c>
      <c r="C40" s="19" t="str">
        <f>Critères!C39</f>
        <v>Dans chaque page web, chaque lien a-t-il un intitulé ?</v>
      </c>
      <c r="D40" s="13" t="s">
        <v>263</v>
      </c>
      <c r="E40" s="20" t="s">
        <v>282</v>
      </c>
      <c r="F40" s="19"/>
      <c r="G40" s="19"/>
    </row>
    <row r="41" spans="1:7" ht="20.399999999999999">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76"/>
      <c r="B42" s="47" t="str">
        <f>Critères!B41</f>
        <v>7.2</v>
      </c>
      <c r="C42" s="19" t="str">
        <f>Critères!C41</f>
        <v>Pour chaque script ayant une alternative, cette alternative est-elle pertinente ?</v>
      </c>
      <c r="D42" s="13" t="s">
        <v>265</v>
      </c>
      <c r="E42" s="20" t="s">
        <v>282</v>
      </c>
      <c r="F42" s="19"/>
      <c r="G42" s="19"/>
    </row>
    <row r="43" spans="1:7" ht="20.399999999999999">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0.399999999999999">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76"/>
      <c r="B48" s="47" t="str">
        <f>Critères!B47</f>
        <v>8.3</v>
      </c>
      <c r="C48" s="19" t="str">
        <f>Critères!C47</f>
        <v>Dans chaque page web, la langue par défaut est-elle présente ?</v>
      </c>
      <c r="D48" s="13" t="s">
        <v>264</v>
      </c>
      <c r="E48" s="20" t="s">
        <v>282</v>
      </c>
      <c r="F48" s="19" t="s">
        <v>309</v>
      </c>
      <c r="G48" s="19"/>
    </row>
    <row r="49" spans="1:7" ht="20.399999999999999">
      <c r="A49" s="76"/>
      <c r="B49" s="47" t="str">
        <f>Critères!B48</f>
        <v>8.4</v>
      </c>
      <c r="C49" s="19" t="str">
        <f>Critères!C48</f>
        <v>Pour chaque page web ayant une langue par défaut, le code de langue est-il pertinent ?</v>
      </c>
      <c r="D49" s="13" t="s">
        <v>265</v>
      </c>
      <c r="E49" s="20" t="s">
        <v>282</v>
      </c>
      <c r="F49" s="19"/>
      <c r="G49" s="19"/>
    </row>
    <row r="50" spans="1:7" ht="15.6">
      <c r="A50" s="76"/>
      <c r="B50" s="47" t="str">
        <f>Critères!B49</f>
        <v>8.5</v>
      </c>
      <c r="C50" s="19" t="str">
        <f>Critères!C49</f>
        <v>Chaque page web a-t-elle un titre de page ?</v>
      </c>
      <c r="D50" s="13" t="s">
        <v>263</v>
      </c>
      <c r="E50" s="20" t="s">
        <v>282</v>
      </c>
      <c r="F50" s="19"/>
      <c r="G50" s="19"/>
    </row>
    <row r="51" spans="1:7" ht="30.6">
      <c r="A51" s="76"/>
      <c r="B51" s="47" t="str">
        <f>Critères!B50</f>
        <v>8.6</v>
      </c>
      <c r="C51" s="19" t="str">
        <f>Critères!C50</f>
        <v>Pour chaque page web ayant un titre de page, ce titre est-il pertinent ?</v>
      </c>
      <c r="D51" s="13" t="s">
        <v>264</v>
      </c>
      <c r="E51" s="20" t="s">
        <v>282</v>
      </c>
      <c r="F51" s="19" t="s">
        <v>366</v>
      </c>
      <c r="G51" s="19"/>
    </row>
    <row r="52" spans="1:7" ht="20.399999999999999">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0.399999999999999">
      <c r="A53" s="76"/>
      <c r="B53" s="47" t="str">
        <f>Critères!B52</f>
        <v>8.8</v>
      </c>
      <c r="C53" s="19" t="str">
        <f>Critères!C52</f>
        <v>Dans chaque page web, le code de langue de chaque changement de langue est-il valide et pertinent ?</v>
      </c>
      <c r="D53" s="13" t="s">
        <v>265</v>
      </c>
      <c r="E53" s="20" t="s">
        <v>282</v>
      </c>
      <c r="F53" s="19"/>
      <c r="G53" s="19"/>
    </row>
    <row r="54" spans="1:7" ht="30.6">
      <c r="A54" s="76"/>
      <c r="B54" s="47" t="str">
        <f>Critères!B53</f>
        <v>8.9</v>
      </c>
      <c r="C54" s="19" t="str">
        <f>Critères!C53</f>
        <v>Dans chaque page web, les balises ne doivent pas être utilisées uniquement à des fins de présentation. Cette règle est-elle respectée ?</v>
      </c>
      <c r="D54" s="13" t="s">
        <v>264</v>
      </c>
      <c r="E54" s="20" t="s">
        <v>282</v>
      </c>
      <c r="F54" s="19" t="s">
        <v>363</v>
      </c>
      <c r="G54" s="19"/>
    </row>
    <row r="55" spans="1:7" ht="20.399999999999999">
      <c r="A55" s="76"/>
      <c r="B55" s="47" t="str">
        <f>Critères!B54</f>
        <v>8.10</v>
      </c>
      <c r="C55" s="19" t="str">
        <f>Critères!C54</f>
        <v>Dans chaque page web, les changements du sens de lecture sont-ils signalés ?</v>
      </c>
      <c r="D55" s="13" t="s">
        <v>265</v>
      </c>
      <c r="E55" s="20" t="s">
        <v>282</v>
      </c>
      <c r="F55" s="19"/>
      <c r="G55" s="19"/>
    </row>
    <row r="56" spans="1:7" ht="20.399999999999999">
      <c r="A56" s="76"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30.6">
      <c r="A57" s="76"/>
      <c r="B57" s="47" t="str">
        <f>Critères!B56</f>
        <v>9.2</v>
      </c>
      <c r="C57" s="19" t="str">
        <f>Critères!C56</f>
        <v>Dans chaque page web, la structure du document est-elle cohérente (hors cas particuliers) ?</v>
      </c>
      <c r="D57" s="13" t="s">
        <v>264</v>
      </c>
      <c r="E57" s="20" t="s">
        <v>282</v>
      </c>
      <c r="F57" s="19" t="s">
        <v>332</v>
      </c>
      <c r="G57" s="19"/>
    </row>
    <row r="58" spans="1:7" ht="20.399999999999999">
      <c r="A58" s="76"/>
      <c r="B58" s="47" t="str">
        <f>Critères!B57</f>
        <v>9.3</v>
      </c>
      <c r="C58" s="19" t="str">
        <f>Critères!C57</f>
        <v>Dans chaque page web, chaque liste est-elle correctement structurée ?</v>
      </c>
      <c r="D58" s="13" t="s">
        <v>263</v>
      </c>
      <c r="E58" s="20" t="s">
        <v>282</v>
      </c>
      <c r="F58" s="19"/>
      <c r="G58" s="19"/>
    </row>
    <row r="59" spans="1:7" ht="20.399999999999999">
      <c r="A59" s="76"/>
      <c r="B59" s="47" t="str">
        <f>Critères!B58</f>
        <v>9.4</v>
      </c>
      <c r="C59" s="19" t="str">
        <f>Critères!C58</f>
        <v>Dans chaque page web, chaque citation est-elle correctement indiquée ?</v>
      </c>
      <c r="D59" s="13" t="s">
        <v>265</v>
      </c>
      <c r="E59" s="20" t="s">
        <v>282</v>
      </c>
      <c r="F59" s="19"/>
      <c r="G59" s="19"/>
    </row>
    <row r="60" spans="1:7" ht="20.399999999999999">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76"/>
      <c r="B62" s="47" t="str">
        <f>Critères!B61</f>
        <v>10.3</v>
      </c>
      <c r="C62" s="19" t="str">
        <f>Critères!C61</f>
        <v>Dans chaque page web, l’information reste-t-elle compréhensible lorsque les feuilles de styles sont désactivées ?</v>
      </c>
      <c r="D62" s="13" t="s">
        <v>263</v>
      </c>
      <c r="E62" s="20" t="s">
        <v>282</v>
      </c>
      <c r="F62" s="19"/>
      <c r="G62" s="19"/>
    </row>
    <row r="63" spans="1:7" ht="30.6">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76"/>
      <c r="B65" s="47" t="str">
        <f>Critères!B64</f>
        <v>10.6</v>
      </c>
      <c r="C65" s="19" t="str">
        <f>Critères!C64</f>
        <v>Dans chaque page web, chaque lien dont la nature n’est pas évidente est-il visible par rapport au texte environnant ?</v>
      </c>
      <c r="D65" s="13" t="s">
        <v>265</v>
      </c>
      <c r="E65" s="20" t="s">
        <v>282</v>
      </c>
      <c r="F65" s="19"/>
      <c r="G65" s="19"/>
    </row>
    <row r="66" spans="1:7" ht="20.399999999999999">
      <c r="A66" s="76"/>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0.799999999999997">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0.6">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51">
      <c r="A74" s="76" t="str">
        <f>Critères!$A$73</f>
        <v>FORMULAIRES</v>
      </c>
      <c r="B74" s="47" t="str">
        <f>Critères!B73</f>
        <v>11.1</v>
      </c>
      <c r="C74" s="19" t="str">
        <f>Critères!C73</f>
        <v>Chaque champ de formulaire a-t-il une étiquette ?</v>
      </c>
      <c r="D74" s="13" t="s">
        <v>264</v>
      </c>
      <c r="E74" s="20" t="s">
        <v>282</v>
      </c>
      <c r="F74" s="19" t="s">
        <v>369</v>
      </c>
      <c r="G74" s="19"/>
    </row>
    <row r="75" spans="1:7" ht="20.399999999999999">
      <c r="A75" s="76"/>
      <c r="B75" s="47" t="str">
        <f>Critères!B74</f>
        <v>11.2</v>
      </c>
      <c r="C75" s="19" t="str">
        <f>Critères!C74</f>
        <v>Chaque étiquette associée à un champ de formulaire est-elle pertinente (hors cas particuliers) ?</v>
      </c>
      <c r="D75" s="13" t="s">
        <v>265</v>
      </c>
      <c r="E75" s="20" t="s">
        <v>282</v>
      </c>
      <c r="F75" s="19"/>
      <c r="G75" s="19"/>
    </row>
    <row r="76" spans="1:7" ht="40.799999999999997">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76"/>
      <c r="B77" s="47" t="str">
        <f>Critères!B76</f>
        <v>11.4</v>
      </c>
      <c r="C77" s="19" t="str">
        <f>Critères!C76</f>
        <v>Dans chaque formulaire, chaque étiquette de champ et son champ associé sont-ils accolés (hors cas particuliers) ?</v>
      </c>
      <c r="D77" s="13" t="s">
        <v>265</v>
      </c>
      <c r="E77" s="20" t="s">
        <v>282</v>
      </c>
      <c r="F77" s="19"/>
      <c r="G77" s="19"/>
    </row>
    <row r="78" spans="1:7" ht="20.399999999999999">
      <c r="A78" s="76"/>
      <c r="B78" s="47" t="str">
        <f>Critères!B77</f>
        <v>11.5</v>
      </c>
      <c r="C78" s="19" t="str">
        <f>Critères!C77</f>
        <v>Dans chaque formulaire, les champs de même nature sont-ils regroupés, si nécessaire ?</v>
      </c>
      <c r="D78" s="13" t="s">
        <v>265</v>
      </c>
      <c r="E78" s="13" t="s">
        <v>265</v>
      </c>
      <c r="F78" s="19"/>
      <c r="G78" s="19"/>
    </row>
    <row r="79" spans="1:7" ht="20.399999999999999">
      <c r="A79" s="76"/>
      <c r="B79" s="47" t="str">
        <f>Critères!B78</f>
        <v>11.6</v>
      </c>
      <c r="C79" s="19" t="str">
        <f>Critères!C78</f>
        <v>Dans chaque formulaire, chaque regroupement de champs de même nature a-t-il une légende ?</v>
      </c>
      <c r="D79" s="13" t="s">
        <v>265</v>
      </c>
      <c r="E79" s="20" t="s">
        <v>282</v>
      </c>
      <c r="F79" s="19"/>
      <c r="G79" s="19"/>
    </row>
    <row r="80" spans="1:7" ht="20.399999999999999">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76"/>
      <c r="B82" s="47" t="str">
        <f>Critères!B81</f>
        <v>11.9</v>
      </c>
      <c r="C82" s="19" t="str">
        <f>Critères!C81</f>
        <v>Dans chaque formulaire, l’intitulé de chaque bouton est-il pertinent (hors cas particuliers) ?</v>
      </c>
      <c r="D82" s="13" t="s">
        <v>263</v>
      </c>
      <c r="E82" s="20" t="s">
        <v>282</v>
      </c>
      <c r="F82" s="19"/>
      <c r="G82" s="19"/>
    </row>
    <row r="83" spans="1:7" ht="20.399999999999999">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76"/>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368</v>
      </c>
      <c r="G87" s="19"/>
    </row>
    <row r="88" spans="1:7" ht="30.6">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6">
      <c r="A89" s="76"/>
      <c r="B89" s="47" t="str">
        <f>Critères!B88</f>
        <v>12.3</v>
      </c>
      <c r="C89" s="19" t="str">
        <f>Critères!C88</f>
        <v>La page « plan du site » est-elle pertinente ?</v>
      </c>
      <c r="D89" s="13" t="s">
        <v>265</v>
      </c>
      <c r="E89" s="20" t="s">
        <v>282</v>
      </c>
      <c r="F89" s="19"/>
      <c r="G89" s="19"/>
    </row>
    <row r="90" spans="1:7" ht="20.399999999999999">
      <c r="A90" s="76"/>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76"/>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0.6">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30.6">
      <c r="A94" s="76"/>
      <c r="B94" s="47" t="str">
        <f>Critères!B93</f>
        <v>12.8</v>
      </c>
      <c r="C94" s="19" t="str">
        <f>Critères!C93</f>
        <v>Dans chaque page web, l’ordre de tabulation est-il cohérent ?</v>
      </c>
      <c r="D94" s="13" t="s">
        <v>264</v>
      </c>
      <c r="E94" s="20" t="s">
        <v>282</v>
      </c>
      <c r="F94" s="19" t="s">
        <v>367</v>
      </c>
      <c r="G94" s="19"/>
    </row>
    <row r="95" spans="1:7" ht="20.399999999999999">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20.399999999999999">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0.6">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AMC109" xr:uid="{00000000-0001-0000-0D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E78 D4:D109">
    <cfRule type="cellIs" dxfId="5" priority="1" stopIfTrue="1" operator="equal">
      <formula>"C"</formula>
    </cfRule>
  </conditionalFormatting>
  <conditionalFormatting sqref="E4:E77 E79:E109">
    <cfRule type="cellIs" dxfId="4" priority="5" stopIfTrue="1" operator="equal">
      <formula>"D"</formula>
    </cfRule>
  </conditionalFormatting>
  <conditionalFormatting sqref="E4:E77 E79:E109">
    <cfRule type="cellIs" dxfId="3" priority="6" stopIfTrue="1" operator="equal">
      <formula>"N"</formula>
    </cfRule>
  </conditionalFormatting>
  <conditionalFormatting sqref="E78 D4:D109">
    <cfRule type="cellIs" dxfId="2" priority="3" stopIfTrue="1" operator="equal">
      <formula>"NA"</formula>
    </cfRule>
  </conditionalFormatting>
  <conditionalFormatting sqref="E78 D4:D109">
    <cfRule type="cellIs" dxfId="1" priority="2" stopIfTrue="1" operator="equal">
      <formula>"NC"</formula>
    </cfRule>
  </conditionalFormatting>
  <conditionalFormatting sqref="E78 D4:D109">
    <cfRule type="cellIs" dxfId="0" priority="4" stopIfTrue="1" operator="equal">
      <formula>"NT"</formula>
    </cfRule>
  </conditionalFormatting>
  <dataValidations count="2">
    <dataValidation type="list" showErrorMessage="1" sqref="D78:E78 D4:D77 D79:D109" xr:uid="{ED62318E-79B6-4E60-9F76-FC6BBD956B43}">
      <formula1>"C,NC,NA,NT"</formula1>
    </dataValidation>
    <dataValidation type="list" showErrorMessage="1" sqref="E4:E77 E79:E109" xr:uid="{1DCB541B-954D-4532-B4C6-91795431DD17}">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28"/>
  <sheetViews>
    <sheetView workbookViewId="0">
      <selection activeCell="B9" sqref="B9:C17"/>
    </sheetView>
  </sheetViews>
  <sheetFormatPr baseColWidth="10" defaultColWidth="12" defaultRowHeight="15"/>
  <cols>
    <col min="1" max="1" width="5.6328125" customWidth="1"/>
    <col min="2" max="2" width="40.1796875" customWidth="1"/>
    <col min="3" max="3" width="57.90625" customWidth="1"/>
    <col min="4" max="4" width="31.90625" style="6" customWidth="1"/>
    <col min="5" max="5" width="9.1796875" style="7" customWidth="1"/>
    <col min="6" max="59" width="7.453125" customWidth="1"/>
    <col min="60" max="60" width="12" customWidth="1"/>
  </cols>
  <sheetData>
    <row r="1" spans="1:5" ht="15.6">
      <c r="A1" s="70" t="s">
        <v>0</v>
      </c>
      <c r="B1" s="70"/>
      <c r="C1" s="70"/>
    </row>
    <row r="2" spans="1:5" ht="15.6">
      <c r="A2" s="70" t="s">
        <v>6</v>
      </c>
      <c r="B2" s="70"/>
      <c r="C2" s="70"/>
    </row>
    <row r="3" spans="1:5">
      <c r="A3" s="75" t="s">
        <v>285</v>
      </c>
      <c r="B3" s="75"/>
      <c r="C3" s="75"/>
    </row>
    <row r="4" spans="1:5">
      <c r="A4" s="75" t="s">
        <v>283</v>
      </c>
      <c r="B4" s="75"/>
      <c r="C4" s="75"/>
    </row>
    <row r="5" spans="1:5">
      <c r="A5" s="75" t="s">
        <v>7</v>
      </c>
      <c r="B5" s="75"/>
      <c r="C5" s="75"/>
    </row>
    <row r="6" spans="1:5">
      <c r="A6" s="8" t="s">
        <v>8</v>
      </c>
      <c r="B6" s="74" t="s">
        <v>284</v>
      </c>
      <c r="C6" s="74"/>
    </row>
    <row r="8" spans="1:5">
      <c r="A8" s="9" t="s">
        <v>9</v>
      </c>
      <c r="B8" s="9" t="s">
        <v>10</v>
      </c>
      <c r="C8" s="9" t="s">
        <v>11</v>
      </c>
      <c r="D8" s="9" t="s">
        <v>305</v>
      </c>
      <c r="E8" s="10">
        <f>SUM(E9:E19)</f>
        <v>0</v>
      </c>
    </row>
    <row r="9" spans="1:5" ht="27.75" customHeight="1">
      <c r="A9" s="63" t="s">
        <v>12</v>
      </c>
      <c r="B9" s="63" t="s">
        <v>286</v>
      </c>
      <c r="C9" s="64" t="s">
        <v>287</v>
      </c>
      <c r="D9" s="65" t="s">
        <v>288</v>
      </c>
      <c r="E9" s="58"/>
    </row>
    <row r="10" spans="1:5" ht="27.75" customHeight="1">
      <c r="A10" s="66" t="s">
        <v>14</v>
      </c>
      <c r="B10" s="66" t="s">
        <v>289</v>
      </c>
      <c r="C10" s="67" t="s">
        <v>290</v>
      </c>
      <c r="D10" s="68" t="s">
        <v>288</v>
      </c>
      <c r="E10" s="58"/>
    </row>
    <row r="11" spans="1:5" ht="27.75" customHeight="1">
      <c r="A11" s="63" t="s">
        <v>15</v>
      </c>
      <c r="B11" s="63" t="s">
        <v>291</v>
      </c>
      <c r="C11" s="64" t="s">
        <v>292</v>
      </c>
      <c r="D11" s="65" t="s">
        <v>288</v>
      </c>
      <c r="E11" s="59"/>
    </row>
    <row r="12" spans="1:5" ht="27.75" customHeight="1">
      <c r="A12" s="66" t="s">
        <v>16</v>
      </c>
      <c r="B12" s="66" t="s">
        <v>13</v>
      </c>
      <c r="C12" s="67" t="s">
        <v>293</v>
      </c>
      <c r="D12" s="68" t="s">
        <v>294</v>
      </c>
      <c r="E12" s="59"/>
    </row>
    <row r="13" spans="1:5" ht="27.75" customHeight="1">
      <c r="A13" s="63" t="s">
        <v>17</v>
      </c>
      <c r="B13" s="63" t="s">
        <v>295</v>
      </c>
      <c r="C13" s="64" t="s">
        <v>296</v>
      </c>
      <c r="D13" s="65" t="s">
        <v>294</v>
      </c>
      <c r="E13" s="59"/>
    </row>
    <row r="14" spans="1:5" ht="27.75" customHeight="1">
      <c r="A14" s="66" t="s">
        <v>18</v>
      </c>
      <c r="B14" s="66" t="s">
        <v>297</v>
      </c>
      <c r="C14" s="67" t="s">
        <v>298</v>
      </c>
      <c r="D14" s="68" t="s">
        <v>294</v>
      </c>
      <c r="E14" s="59"/>
    </row>
    <row r="15" spans="1:5" ht="27.75" customHeight="1">
      <c r="A15" s="63" t="s">
        <v>19</v>
      </c>
      <c r="B15" s="63" t="s">
        <v>299</v>
      </c>
      <c r="C15" s="64" t="s">
        <v>300</v>
      </c>
      <c r="D15" s="65" t="s">
        <v>294</v>
      </c>
      <c r="E15" s="15"/>
    </row>
    <row r="16" spans="1:5" ht="27.75" customHeight="1">
      <c r="A16" s="66" t="s">
        <v>20</v>
      </c>
      <c r="B16" s="66" t="s">
        <v>301</v>
      </c>
      <c r="C16" s="67" t="s">
        <v>302</v>
      </c>
      <c r="D16" s="68" t="s">
        <v>294</v>
      </c>
      <c r="E16" s="15"/>
    </row>
    <row r="17" spans="1:5" ht="27.75" customHeight="1">
      <c r="A17" s="63" t="s">
        <v>21</v>
      </c>
      <c r="B17" s="63" t="s">
        <v>303</v>
      </c>
      <c r="C17" s="64" t="s">
        <v>304</v>
      </c>
      <c r="D17" s="65" t="s">
        <v>294</v>
      </c>
      <c r="E17" s="15"/>
    </row>
    <row r="18" spans="1:5" ht="27.75" customHeight="1">
      <c r="A18" s="11" t="s">
        <v>22</v>
      </c>
      <c r="B18" s="60"/>
      <c r="C18" s="12"/>
      <c r="D18" s="14"/>
      <c r="E18" s="15"/>
    </row>
    <row r="19" spans="1:5" ht="27.75" customHeight="1">
      <c r="A19" s="11" t="s">
        <v>23</v>
      </c>
      <c r="B19" s="60"/>
      <c r="C19" s="12"/>
      <c r="D19" s="14"/>
      <c r="E19" s="15"/>
    </row>
    <row r="20" spans="1:5" ht="27.75" customHeight="1">
      <c r="A20" s="11" t="s">
        <v>24</v>
      </c>
      <c r="B20" s="60"/>
      <c r="C20" s="12"/>
      <c r="D20" s="14"/>
      <c r="E20" s="15"/>
    </row>
    <row r="21" spans="1:5" ht="27.75" customHeight="1">
      <c r="A21" s="11" t="s">
        <v>25</v>
      </c>
      <c r="B21" s="60"/>
      <c r="C21" s="12"/>
      <c r="D21" s="14"/>
      <c r="E21" s="15"/>
    </row>
    <row r="22" spans="1:5" ht="27.75" customHeight="1">
      <c r="A22" s="11" t="s">
        <v>26</v>
      </c>
      <c r="B22" s="60"/>
      <c r="C22" s="12"/>
      <c r="D22" s="14"/>
      <c r="E22" s="15"/>
    </row>
    <row r="23" spans="1:5" ht="27.75" customHeight="1">
      <c r="A23" s="11" t="s">
        <v>27</v>
      </c>
      <c r="B23" s="60"/>
      <c r="C23" s="12"/>
      <c r="D23" s="14"/>
      <c r="E23" s="15"/>
    </row>
    <row r="24" spans="1:5" ht="27.75" customHeight="1">
      <c r="A24" s="11" t="s">
        <v>28</v>
      </c>
      <c r="B24" s="60"/>
      <c r="C24" s="12"/>
      <c r="D24" s="14"/>
      <c r="E24" s="15"/>
    </row>
    <row r="25" spans="1:5" ht="27.75" customHeight="1">
      <c r="A25" s="11" t="s">
        <v>29</v>
      </c>
      <c r="B25" s="60"/>
      <c r="C25" s="12"/>
      <c r="D25" s="14"/>
      <c r="E25" s="15"/>
    </row>
    <row r="26" spans="1:5" ht="27.75" customHeight="1">
      <c r="A26" s="11" t="s">
        <v>30</v>
      </c>
      <c r="B26" s="60"/>
      <c r="C26" s="12"/>
      <c r="D26" s="14"/>
      <c r="E26" s="15"/>
    </row>
    <row r="27" spans="1:5" ht="27.75" customHeight="1">
      <c r="A27" s="11" t="s">
        <v>31</v>
      </c>
      <c r="B27" s="60"/>
      <c r="C27" s="12"/>
      <c r="D27" s="14"/>
      <c r="E27" s="15"/>
    </row>
    <row r="28" spans="1:5" ht="27.75" customHeight="1">
      <c r="A28" s="11" t="s">
        <v>32</v>
      </c>
      <c r="B28" s="60"/>
      <c r="C28" s="12"/>
      <c r="D28" s="14"/>
      <c r="E28" s="15"/>
    </row>
  </sheetData>
  <mergeCells count="6">
    <mergeCell ref="B6:C6"/>
    <mergeCell ref="A1:C1"/>
    <mergeCell ref="A2:C2"/>
    <mergeCell ref="A3:C3"/>
    <mergeCell ref="A4:C4"/>
    <mergeCell ref="A5:C5"/>
  </mergeCells>
  <phoneticPr fontId="40" type="noConversion"/>
  <hyperlinks>
    <hyperlink ref="C9" r:id="rId1" xr:uid="{ABB3539F-B829-43B5-BF0F-6602822A44E6}"/>
    <hyperlink ref="C10" r:id="rId2" xr:uid="{03310EE4-7231-43BB-BF31-DDFBCEFD5F54}"/>
    <hyperlink ref="C11" r:id="rId3" xr:uid="{7AADA277-2CB7-4C9C-A075-0DD63021C358}"/>
    <hyperlink ref="C12" r:id="rId4" xr:uid="{CD14EB25-B515-4919-B6C3-DCD92F25D81B}"/>
    <hyperlink ref="C13" r:id="rId5" xr:uid="{295A08F2-56BE-42F6-9FF4-90F87D368C8E}"/>
    <hyperlink ref="C14" r:id="rId6" xr:uid="{DD04EAE6-A62C-4445-A404-AF008ABED1AF}"/>
    <hyperlink ref="C15" r:id="rId7" xr:uid="{1C63DD09-01A1-40CE-B44D-55D073EF8027}"/>
    <hyperlink ref="C16" r:id="rId8" xr:uid="{1F7F2601-834E-44FF-809F-160FD8EEB091}"/>
    <hyperlink ref="C17" r:id="rId9" xr:uid="{B95ACF03-1B29-4FB0-8FBE-0858D4826C7A}"/>
  </hyperlink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0"/>
  <headerFooter alignWithMargins="0">
    <oddHeader>&amp;LRGAA 3.0 - Relevé pour le site : wwww.site.fr&amp;R&amp;P/&amp;N - &amp;A</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L108"/>
  <sheetViews>
    <sheetView topLeftCell="A69" workbookViewId="0">
      <selection activeCell="C33" sqref="C33"/>
    </sheetView>
  </sheetViews>
  <sheetFormatPr baseColWidth="10" defaultColWidth="12" defaultRowHeight="15.6"/>
  <cols>
    <col min="1" max="1" width="4.453125" customWidth="1"/>
    <col min="2" max="2" width="4.453125" style="21" customWidth="1"/>
    <col min="3" max="3" width="78.6328125" style="1" customWidth="1"/>
    <col min="4" max="5" width="9.81640625" style="1" customWidth="1"/>
    <col min="6" max="6" width="9.81640625" customWidth="1"/>
    <col min="7" max="64" width="9.81640625" style="1" customWidth="1"/>
    <col min="65" max="65" width="12" customWidth="1"/>
  </cols>
  <sheetData>
    <row r="1" spans="1:6">
      <c r="A1" s="77" t="str">
        <f>Échantillon!A1</f>
        <v>RGAA 4.1 – GRILLE D'ÉVALUATION</v>
      </c>
      <c r="B1" s="77"/>
      <c r="C1" s="77"/>
    </row>
    <row r="2" spans="1:6" ht="55.65" customHeight="1">
      <c r="A2" s="16" t="s">
        <v>33</v>
      </c>
      <c r="B2" s="16" t="s">
        <v>34</v>
      </c>
      <c r="C2" s="17" t="s">
        <v>35</v>
      </c>
    </row>
    <row r="3" spans="1:6" ht="15">
      <c r="A3" s="76" t="s">
        <v>36</v>
      </c>
      <c r="B3" s="18" t="s">
        <v>37</v>
      </c>
      <c r="C3" s="19" t="s">
        <v>38</v>
      </c>
      <c r="D3" s="4"/>
    </row>
    <row r="4" spans="1:6" ht="15">
      <c r="A4" s="76"/>
      <c r="B4" s="18" t="s">
        <v>39</v>
      </c>
      <c r="C4" s="19" t="s">
        <v>40</v>
      </c>
      <c r="D4" s="4"/>
    </row>
    <row r="5" spans="1:6" ht="15">
      <c r="A5" s="76"/>
      <c r="B5" s="18" t="s">
        <v>41</v>
      </c>
      <c r="C5" s="19" t="s">
        <v>42</v>
      </c>
      <c r="D5" s="4"/>
    </row>
    <row r="6" spans="1:6" ht="20.399999999999999">
      <c r="A6" s="76"/>
      <c r="B6" s="18" t="s">
        <v>43</v>
      </c>
      <c r="C6" s="19" t="s">
        <v>44</v>
      </c>
      <c r="D6" s="4"/>
    </row>
    <row r="7" spans="1:6" ht="15">
      <c r="A7" s="76"/>
      <c r="B7" s="18" t="s">
        <v>45</v>
      </c>
      <c r="C7" s="19" t="s">
        <v>46</v>
      </c>
      <c r="D7" s="4"/>
    </row>
    <row r="8" spans="1:6" ht="15">
      <c r="A8" s="76"/>
      <c r="B8" s="18" t="s">
        <v>47</v>
      </c>
      <c r="C8" s="19" t="s">
        <v>48</v>
      </c>
      <c r="D8" s="4"/>
    </row>
    <row r="9" spans="1:6" ht="15">
      <c r="A9" s="76"/>
      <c r="B9" s="18" t="s">
        <v>49</v>
      </c>
      <c r="C9" s="19" t="s">
        <v>50</v>
      </c>
      <c r="D9" s="4"/>
    </row>
    <row r="10" spans="1:6" ht="20.399999999999999">
      <c r="A10" s="76"/>
      <c r="B10" s="18" t="s">
        <v>51</v>
      </c>
      <c r="C10" s="19" t="s">
        <v>52</v>
      </c>
      <c r="D10" s="4"/>
      <c r="F10" s="20"/>
    </row>
    <row r="11" spans="1:6" ht="15">
      <c r="A11" s="76"/>
      <c r="B11" s="18" t="s">
        <v>53</v>
      </c>
      <c r="C11" s="19" t="s">
        <v>54</v>
      </c>
      <c r="D11" s="4"/>
    </row>
    <row r="12" spans="1:6" ht="24.75" customHeight="1">
      <c r="A12" s="76" t="s">
        <v>55</v>
      </c>
      <c r="B12" s="18" t="s">
        <v>56</v>
      </c>
      <c r="C12" s="19" t="s">
        <v>57</v>
      </c>
      <c r="D12" s="4"/>
    </row>
    <row r="13" spans="1:6" ht="24.75" customHeight="1">
      <c r="A13" s="76"/>
      <c r="B13" s="18" t="s">
        <v>58</v>
      </c>
      <c r="C13" s="19" t="s">
        <v>59</v>
      </c>
      <c r="D13" s="4"/>
    </row>
    <row r="14" spans="1:6" ht="15">
      <c r="A14" s="76" t="s">
        <v>60</v>
      </c>
      <c r="B14" s="18" t="s">
        <v>61</v>
      </c>
      <c r="C14" s="19" t="s">
        <v>62</v>
      </c>
      <c r="D14" s="4"/>
    </row>
    <row r="15" spans="1:6" ht="15">
      <c r="A15" s="76"/>
      <c r="B15" s="18" t="s">
        <v>63</v>
      </c>
      <c r="C15" s="19" t="s">
        <v>64</v>
      </c>
      <c r="D15" s="4"/>
    </row>
    <row r="16" spans="1:6" ht="20.399999999999999">
      <c r="A16" s="76"/>
      <c r="B16" s="18" t="s">
        <v>65</v>
      </c>
      <c r="C16" s="19" t="s">
        <v>66</v>
      </c>
      <c r="D16" s="4"/>
    </row>
    <row r="17" spans="1:4" ht="15">
      <c r="A17" s="76" t="s">
        <v>67</v>
      </c>
      <c r="B17" s="18" t="s">
        <v>68</v>
      </c>
      <c r="C17" s="19" t="s">
        <v>69</v>
      </c>
      <c r="D17" s="4"/>
    </row>
    <row r="18" spans="1:4" ht="20.399999999999999">
      <c r="A18" s="76"/>
      <c r="B18" s="18" t="s">
        <v>70</v>
      </c>
      <c r="C18" s="19" t="s">
        <v>71</v>
      </c>
      <c r="D18" s="4"/>
    </row>
    <row r="19" spans="1:4" ht="15">
      <c r="A19" s="76"/>
      <c r="B19" s="18" t="s">
        <v>72</v>
      </c>
      <c r="C19" s="19" t="s">
        <v>73</v>
      </c>
      <c r="D19" s="4"/>
    </row>
    <row r="20" spans="1:4" ht="15">
      <c r="A20" s="76"/>
      <c r="B20" s="18" t="s">
        <v>74</v>
      </c>
      <c r="C20" s="19" t="s">
        <v>75</v>
      </c>
      <c r="D20" s="4"/>
    </row>
    <row r="21" spans="1:4" ht="15">
      <c r="A21" s="76"/>
      <c r="B21" s="18" t="s">
        <v>76</v>
      </c>
      <c r="C21" s="19" t="s">
        <v>77</v>
      </c>
      <c r="D21" s="4"/>
    </row>
    <row r="22" spans="1:4" ht="15">
      <c r="A22" s="76"/>
      <c r="B22" s="18" t="s">
        <v>78</v>
      </c>
      <c r="C22" s="19" t="s">
        <v>79</v>
      </c>
      <c r="D22" s="4"/>
    </row>
    <row r="23" spans="1:4" ht="15">
      <c r="A23" s="76"/>
      <c r="B23" s="18" t="s">
        <v>80</v>
      </c>
      <c r="C23" s="19" t="s">
        <v>81</v>
      </c>
      <c r="D23" s="4"/>
    </row>
    <row r="24" spans="1:4" ht="15">
      <c r="A24" s="76"/>
      <c r="B24" s="18" t="s">
        <v>82</v>
      </c>
      <c r="C24" s="19" t="s">
        <v>83</v>
      </c>
      <c r="D24" s="4"/>
    </row>
    <row r="25" spans="1:4" ht="15">
      <c r="A25" s="76"/>
      <c r="B25" s="18" t="s">
        <v>84</v>
      </c>
      <c r="C25" s="19" t="s">
        <v>85</v>
      </c>
      <c r="D25" s="4"/>
    </row>
    <row r="26" spans="1:4" ht="15">
      <c r="A26" s="76"/>
      <c r="B26" s="18" t="s">
        <v>86</v>
      </c>
      <c r="C26" s="19" t="s">
        <v>87</v>
      </c>
      <c r="D26" s="4"/>
    </row>
    <row r="27" spans="1:4" ht="15">
      <c r="A27" s="76"/>
      <c r="B27" s="18" t="s">
        <v>88</v>
      </c>
      <c r="C27" s="19" t="s">
        <v>89</v>
      </c>
      <c r="D27" s="4"/>
    </row>
    <row r="28" spans="1:4" ht="15">
      <c r="A28" s="76"/>
      <c r="B28" s="18" t="s">
        <v>90</v>
      </c>
      <c r="C28" s="19" t="s">
        <v>91</v>
      </c>
      <c r="D28" s="4"/>
    </row>
    <row r="29" spans="1:4" ht="15">
      <c r="A29" s="76"/>
      <c r="B29" s="18" t="s">
        <v>92</v>
      </c>
      <c r="C29" s="19" t="s">
        <v>93</v>
      </c>
      <c r="D29" s="4"/>
    </row>
    <row r="30" spans="1:4" ht="15">
      <c r="A30" s="76" t="s">
        <v>94</v>
      </c>
      <c r="B30" s="18" t="s">
        <v>95</v>
      </c>
      <c r="C30" s="19" t="s">
        <v>96</v>
      </c>
      <c r="D30" s="4"/>
    </row>
    <row r="31" spans="1:4" ht="15">
      <c r="A31" s="76"/>
      <c r="B31" s="18" t="s">
        <v>97</v>
      </c>
      <c r="C31" s="19" t="s">
        <v>98</v>
      </c>
      <c r="D31" s="4"/>
    </row>
    <row r="32" spans="1:4" ht="15">
      <c r="A32" s="76"/>
      <c r="B32" s="18" t="s">
        <v>99</v>
      </c>
      <c r="C32" s="19" t="s">
        <v>100</v>
      </c>
      <c r="D32" s="4"/>
    </row>
    <row r="33" spans="1:4" ht="15">
      <c r="A33" s="76"/>
      <c r="B33" s="18" t="s">
        <v>101</v>
      </c>
      <c r="C33" s="19" t="s">
        <v>102</v>
      </c>
      <c r="D33" s="4"/>
    </row>
    <row r="34" spans="1:4" ht="15">
      <c r="A34" s="76"/>
      <c r="B34" s="18" t="s">
        <v>103</v>
      </c>
      <c r="C34" s="19" t="s">
        <v>104</v>
      </c>
      <c r="D34" s="4"/>
    </row>
    <row r="35" spans="1:4" ht="15">
      <c r="A35" s="76"/>
      <c r="B35" s="18" t="s">
        <v>105</v>
      </c>
      <c r="C35" s="19" t="s">
        <v>106</v>
      </c>
      <c r="D35" s="4"/>
    </row>
    <row r="36" spans="1:4" ht="20.399999999999999">
      <c r="A36" s="76"/>
      <c r="B36" s="18" t="s">
        <v>107</v>
      </c>
      <c r="C36" s="19" t="s">
        <v>108</v>
      </c>
      <c r="D36" s="4"/>
    </row>
    <row r="37" spans="1:4" ht="15">
      <c r="A37" s="76"/>
      <c r="B37" s="18" t="s">
        <v>109</v>
      </c>
      <c r="C37" s="19" t="s">
        <v>110</v>
      </c>
      <c r="D37" s="4"/>
    </row>
    <row r="38" spans="1:4" ht="15">
      <c r="A38" s="76" t="s">
        <v>111</v>
      </c>
      <c r="B38" s="18" t="s">
        <v>112</v>
      </c>
      <c r="C38" s="19" t="s">
        <v>113</v>
      </c>
      <c r="D38" s="4"/>
    </row>
    <row r="39" spans="1:4" ht="15">
      <c r="A39" s="76"/>
      <c r="B39" s="18" t="s">
        <v>114</v>
      </c>
      <c r="C39" s="19" t="s">
        <v>115</v>
      </c>
      <c r="D39" s="4"/>
    </row>
    <row r="40" spans="1:4" ht="15">
      <c r="A40" s="76" t="s">
        <v>116</v>
      </c>
      <c r="B40" s="18" t="s">
        <v>117</v>
      </c>
      <c r="C40" s="19" t="s">
        <v>118</v>
      </c>
      <c r="D40" s="4"/>
    </row>
    <row r="41" spans="1:4" ht="15">
      <c r="A41" s="76"/>
      <c r="B41" s="18" t="s">
        <v>119</v>
      </c>
      <c r="C41" s="19" t="s">
        <v>120</v>
      </c>
      <c r="D41" s="4"/>
    </row>
    <row r="42" spans="1:4" ht="15">
      <c r="A42" s="76"/>
      <c r="B42" s="18" t="s">
        <v>121</v>
      </c>
      <c r="C42" s="19" t="s">
        <v>122</v>
      </c>
      <c r="D42" s="4"/>
    </row>
    <row r="43" spans="1:4" ht="15">
      <c r="A43" s="76"/>
      <c r="B43" s="18" t="s">
        <v>123</v>
      </c>
      <c r="C43" s="19" t="s">
        <v>124</v>
      </c>
      <c r="D43" s="4"/>
    </row>
    <row r="44" spans="1:4" ht="15">
      <c r="A44" s="76"/>
      <c r="B44" s="18" t="s">
        <v>125</v>
      </c>
      <c r="C44" s="19" t="s">
        <v>126</v>
      </c>
      <c r="D44" s="4"/>
    </row>
    <row r="45" spans="1:4" ht="15">
      <c r="A45" s="76" t="s">
        <v>127</v>
      </c>
      <c r="B45" s="18" t="s">
        <v>128</v>
      </c>
      <c r="C45" s="19" t="s">
        <v>129</v>
      </c>
      <c r="D45" s="4"/>
    </row>
    <row r="46" spans="1:4" ht="15">
      <c r="A46" s="76"/>
      <c r="B46" s="18" t="s">
        <v>130</v>
      </c>
      <c r="C46" s="19" t="s">
        <v>131</v>
      </c>
      <c r="D46" s="4"/>
    </row>
    <row r="47" spans="1:4" ht="15">
      <c r="A47" s="76"/>
      <c r="B47" s="18" t="s">
        <v>132</v>
      </c>
      <c r="C47" s="19" t="s">
        <v>133</v>
      </c>
      <c r="D47" s="4"/>
    </row>
    <row r="48" spans="1:4" ht="15">
      <c r="A48" s="76"/>
      <c r="B48" s="18" t="s">
        <v>134</v>
      </c>
      <c r="C48" s="19" t="s">
        <v>135</v>
      </c>
      <c r="D48" s="4"/>
    </row>
    <row r="49" spans="1:4" ht="15">
      <c r="A49" s="76"/>
      <c r="B49" s="18" t="s">
        <v>136</v>
      </c>
      <c r="C49" s="19" t="s">
        <v>137</v>
      </c>
      <c r="D49" s="4"/>
    </row>
    <row r="50" spans="1:4" ht="15">
      <c r="A50" s="76"/>
      <c r="B50" s="18" t="s">
        <v>138</v>
      </c>
      <c r="C50" s="19" t="s">
        <v>139</v>
      </c>
      <c r="D50" s="4"/>
    </row>
    <row r="51" spans="1:4" ht="15">
      <c r="A51" s="76"/>
      <c r="B51" s="18" t="s">
        <v>140</v>
      </c>
      <c r="C51" s="19" t="s">
        <v>141</v>
      </c>
      <c r="D51" s="4"/>
    </row>
    <row r="52" spans="1:4" ht="15">
      <c r="A52" s="76"/>
      <c r="B52" s="18" t="s">
        <v>142</v>
      </c>
      <c r="C52" s="19" t="s">
        <v>143</v>
      </c>
      <c r="D52" s="4"/>
    </row>
    <row r="53" spans="1:4" ht="15">
      <c r="A53" s="76"/>
      <c r="B53" s="18" t="s">
        <v>144</v>
      </c>
      <c r="C53" s="19" t="s">
        <v>145</v>
      </c>
      <c r="D53" s="4"/>
    </row>
    <row r="54" spans="1:4" ht="15">
      <c r="A54" s="76"/>
      <c r="B54" s="18" t="s">
        <v>146</v>
      </c>
      <c r="C54" s="19" t="s">
        <v>147</v>
      </c>
      <c r="D54" s="4"/>
    </row>
    <row r="55" spans="1:4" ht="15">
      <c r="A55" s="76" t="s">
        <v>148</v>
      </c>
      <c r="B55" s="18" t="s">
        <v>149</v>
      </c>
      <c r="C55" s="19" t="s">
        <v>150</v>
      </c>
      <c r="D55" s="4"/>
    </row>
    <row r="56" spans="1:4" ht="15">
      <c r="A56" s="76"/>
      <c r="B56" s="18" t="s">
        <v>151</v>
      </c>
      <c r="C56" s="19" t="s">
        <v>152</v>
      </c>
      <c r="D56" s="4"/>
    </row>
    <row r="57" spans="1:4" ht="15">
      <c r="A57" s="76"/>
      <c r="B57" s="18" t="s">
        <v>153</v>
      </c>
      <c r="C57" s="19" t="s">
        <v>154</v>
      </c>
      <c r="D57" s="4"/>
    </row>
    <row r="58" spans="1:4" ht="15">
      <c r="A58" s="76"/>
      <c r="B58" s="18" t="s">
        <v>155</v>
      </c>
      <c r="C58" s="19" t="s">
        <v>156</v>
      </c>
      <c r="D58" s="4"/>
    </row>
    <row r="59" spans="1:4" ht="15">
      <c r="A59" s="76" t="s">
        <v>157</v>
      </c>
      <c r="B59" s="18" t="s">
        <v>158</v>
      </c>
      <c r="C59" s="19" t="s">
        <v>159</v>
      </c>
      <c r="D59" s="4"/>
    </row>
    <row r="60" spans="1:4" ht="15">
      <c r="A60" s="76"/>
      <c r="B60" s="18" t="s">
        <v>160</v>
      </c>
      <c r="C60" s="19" t="s">
        <v>161</v>
      </c>
      <c r="D60" s="4"/>
    </row>
    <row r="61" spans="1:4" ht="15">
      <c r="A61" s="76"/>
      <c r="B61" s="18" t="s">
        <v>162</v>
      </c>
      <c r="C61" s="19" t="s">
        <v>163</v>
      </c>
      <c r="D61" s="4"/>
    </row>
    <row r="62" spans="1:4" ht="15">
      <c r="A62" s="76"/>
      <c r="B62" s="18" t="s">
        <v>164</v>
      </c>
      <c r="C62" s="19" t="s">
        <v>165</v>
      </c>
      <c r="D62" s="4"/>
    </row>
    <row r="63" spans="1:4" ht="15">
      <c r="A63" s="76"/>
      <c r="B63" s="18" t="s">
        <v>166</v>
      </c>
      <c r="C63" s="19" t="s">
        <v>167</v>
      </c>
      <c r="D63" s="4"/>
    </row>
    <row r="64" spans="1:4" ht="15">
      <c r="A64" s="76"/>
      <c r="B64" s="18" t="s">
        <v>168</v>
      </c>
      <c r="C64" s="19" t="s">
        <v>169</v>
      </c>
      <c r="D64" s="4"/>
    </row>
    <row r="65" spans="1:4" ht="15">
      <c r="A65" s="76"/>
      <c r="B65" s="18" t="s">
        <v>170</v>
      </c>
      <c r="C65" s="19" t="s">
        <v>171</v>
      </c>
      <c r="D65" s="4"/>
    </row>
    <row r="66" spans="1:4" ht="15">
      <c r="A66" s="76"/>
      <c r="B66" s="18" t="s">
        <v>172</v>
      </c>
      <c r="C66" s="19" t="s">
        <v>173</v>
      </c>
      <c r="D66" s="4"/>
    </row>
    <row r="67" spans="1:4" ht="15">
      <c r="A67" s="76"/>
      <c r="B67" s="18" t="s">
        <v>174</v>
      </c>
      <c r="C67" s="19" t="s">
        <v>175</v>
      </c>
      <c r="D67" s="4"/>
    </row>
    <row r="68" spans="1:4" ht="20.399999999999999">
      <c r="A68" s="76"/>
      <c r="B68" s="18" t="s">
        <v>176</v>
      </c>
      <c r="C68" s="19" t="s">
        <v>177</v>
      </c>
      <c r="D68" s="4"/>
    </row>
    <row r="69" spans="1:4" ht="20.399999999999999">
      <c r="A69" s="76"/>
      <c r="B69" s="18" t="s">
        <v>178</v>
      </c>
      <c r="C69" s="19" t="s">
        <v>179</v>
      </c>
      <c r="D69" s="4"/>
    </row>
    <row r="70" spans="1:4" ht="20.399999999999999">
      <c r="A70" s="76"/>
      <c r="B70" s="18" t="s">
        <v>180</v>
      </c>
      <c r="C70" s="19" t="s">
        <v>181</v>
      </c>
      <c r="D70" s="4"/>
    </row>
    <row r="71" spans="1:4" ht="20.399999999999999">
      <c r="A71" s="76"/>
      <c r="B71" s="18" t="s">
        <v>182</v>
      </c>
      <c r="C71" s="19" t="s">
        <v>183</v>
      </c>
      <c r="D71" s="4"/>
    </row>
    <row r="72" spans="1:4" ht="20.399999999999999">
      <c r="A72" s="76"/>
      <c r="B72" s="18" t="s">
        <v>184</v>
      </c>
      <c r="C72" s="19" t="s">
        <v>185</v>
      </c>
      <c r="D72" s="4"/>
    </row>
    <row r="73" spans="1:4" ht="15">
      <c r="A73" s="76" t="s">
        <v>186</v>
      </c>
      <c r="B73" s="18" t="s">
        <v>187</v>
      </c>
      <c r="C73" s="19" t="s">
        <v>188</v>
      </c>
      <c r="D73" s="4"/>
    </row>
    <row r="74" spans="1:4" ht="15">
      <c r="A74" s="76"/>
      <c r="B74" s="18" t="s">
        <v>189</v>
      </c>
      <c r="C74" s="19" t="s">
        <v>190</v>
      </c>
      <c r="D74" s="4"/>
    </row>
    <row r="75" spans="1:4" ht="20.399999999999999">
      <c r="A75" s="76"/>
      <c r="B75" s="18" t="s">
        <v>191</v>
      </c>
      <c r="C75" s="19" t="s">
        <v>192</v>
      </c>
      <c r="D75" s="4"/>
    </row>
    <row r="76" spans="1:4" ht="15">
      <c r="A76" s="76"/>
      <c r="B76" s="18" t="s">
        <v>193</v>
      </c>
      <c r="C76" s="19" t="s">
        <v>194</v>
      </c>
      <c r="D76" s="4"/>
    </row>
    <row r="77" spans="1:4" ht="15">
      <c r="A77" s="76"/>
      <c r="B77" s="18" t="s">
        <v>195</v>
      </c>
      <c r="C77" s="19" t="s">
        <v>196</v>
      </c>
      <c r="D77" s="4"/>
    </row>
    <row r="78" spans="1:4" ht="15">
      <c r="A78" s="76"/>
      <c r="B78" s="18" t="s">
        <v>197</v>
      </c>
      <c r="C78" s="19" t="s">
        <v>198</v>
      </c>
      <c r="D78" s="4"/>
    </row>
    <row r="79" spans="1:4" ht="15">
      <c r="A79" s="76"/>
      <c r="B79" s="18" t="s">
        <v>199</v>
      </c>
      <c r="C79" s="19" t="s">
        <v>200</v>
      </c>
      <c r="D79" s="4"/>
    </row>
    <row r="80" spans="1:4" ht="15">
      <c r="A80" s="76"/>
      <c r="B80" s="18" t="s">
        <v>201</v>
      </c>
      <c r="C80" s="19" t="s">
        <v>202</v>
      </c>
      <c r="D80" s="4"/>
    </row>
    <row r="81" spans="1:4" ht="15">
      <c r="A81" s="76"/>
      <c r="B81" s="18" t="s">
        <v>203</v>
      </c>
      <c r="C81" s="19" t="s">
        <v>204</v>
      </c>
      <c r="D81" s="4"/>
    </row>
    <row r="82" spans="1:4" ht="15">
      <c r="A82" s="76"/>
      <c r="B82" s="18" t="s">
        <v>205</v>
      </c>
      <c r="C82" s="19" t="s">
        <v>206</v>
      </c>
      <c r="D82" s="4"/>
    </row>
    <row r="83" spans="1:4" ht="15">
      <c r="A83" s="76"/>
      <c r="B83" s="18" t="s">
        <v>207</v>
      </c>
      <c r="C83" s="19" t="s">
        <v>208</v>
      </c>
      <c r="D83" s="4"/>
    </row>
    <row r="84" spans="1:4" ht="20.399999999999999">
      <c r="A84" s="76"/>
      <c r="B84" s="18" t="s">
        <v>209</v>
      </c>
      <c r="C84" s="19" t="s">
        <v>210</v>
      </c>
      <c r="D84" s="4"/>
    </row>
    <row r="85" spans="1:4" ht="15">
      <c r="A85" s="76"/>
      <c r="B85" s="18" t="s">
        <v>211</v>
      </c>
      <c r="C85" s="19" t="s">
        <v>212</v>
      </c>
      <c r="D85" s="4"/>
    </row>
    <row r="86" spans="1:4" ht="15">
      <c r="A86" s="76" t="s">
        <v>213</v>
      </c>
      <c r="B86" s="18" t="s">
        <v>214</v>
      </c>
      <c r="C86" s="19" t="s">
        <v>215</v>
      </c>
      <c r="D86" s="4"/>
    </row>
    <row r="87" spans="1:4" ht="15">
      <c r="A87" s="76"/>
      <c r="B87" s="18" t="s">
        <v>216</v>
      </c>
      <c r="C87" s="19" t="s">
        <v>217</v>
      </c>
      <c r="D87" s="4"/>
    </row>
    <row r="88" spans="1:4" ht="15">
      <c r="A88" s="76"/>
      <c r="B88" s="18" t="s">
        <v>218</v>
      </c>
      <c r="C88" s="19" t="s">
        <v>219</v>
      </c>
      <c r="D88" s="4"/>
    </row>
    <row r="89" spans="1:4" ht="15">
      <c r="A89" s="76"/>
      <c r="B89" s="18" t="s">
        <v>220</v>
      </c>
      <c r="C89" s="19" t="s">
        <v>221</v>
      </c>
      <c r="D89" s="4"/>
    </row>
    <row r="90" spans="1:4" ht="15">
      <c r="A90" s="76"/>
      <c r="B90" s="18" t="s">
        <v>222</v>
      </c>
      <c r="C90" s="19" t="s">
        <v>223</v>
      </c>
      <c r="D90" s="4"/>
    </row>
    <row r="91" spans="1:4" ht="20.399999999999999">
      <c r="A91" s="76"/>
      <c r="B91" s="18" t="s">
        <v>224</v>
      </c>
      <c r="C91" s="19" t="s">
        <v>225</v>
      </c>
      <c r="D91" s="4"/>
    </row>
    <row r="92" spans="1:4" ht="15">
      <c r="A92" s="76"/>
      <c r="B92" s="18" t="s">
        <v>226</v>
      </c>
      <c r="C92" s="19" t="s">
        <v>227</v>
      </c>
      <c r="D92" s="4"/>
    </row>
    <row r="93" spans="1:4" ht="15">
      <c r="A93" s="76"/>
      <c r="B93" s="18" t="s">
        <v>228</v>
      </c>
      <c r="C93" s="19" t="s">
        <v>229</v>
      </c>
      <c r="D93" s="4"/>
    </row>
    <row r="94" spans="1:4" ht="15">
      <c r="A94" s="76"/>
      <c r="B94" s="18" t="s">
        <v>230</v>
      </c>
      <c r="C94" s="19" t="s">
        <v>231</v>
      </c>
      <c r="D94" s="4"/>
    </row>
    <row r="95" spans="1:4" ht="20.399999999999999">
      <c r="A95" s="76"/>
      <c r="B95" s="18" t="s">
        <v>232</v>
      </c>
      <c r="C95" s="19" t="s">
        <v>233</v>
      </c>
      <c r="D95" s="4"/>
    </row>
    <row r="96" spans="1:4" ht="20.399999999999999">
      <c r="A96" s="76"/>
      <c r="B96" s="18" t="s">
        <v>234</v>
      </c>
      <c r="C96" s="19" t="s">
        <v>235</v>
      </c>
      <c r="D96" s="4"/>
    </row>
    <row r="97" spans="1:4" ht="15">
      <c r="A97" s="76" t="s">
        <v>236</v>
      </c>
      <c r="B97" s="18" t="s">
        <v>237</v>
      </c>
      <c r="C97" s="19" t="s">
        <v>238</v>
      </c>
      <c r="D97" s="4"/>
    </row>
    <row r="98" spans="1:4" ht="15">
      <c r="A98" s="76"/>
      <c r="B98" s="18" t="s">
        <v>239</v>
      </c>
      <c r="C98" s="19" t="s">
        <v>240</v>
      </c>
      <c r="D98" s="4"/>
    </row>
    <row r="99" spans="1:4" ht="20.399999999999999">
      <c r="A99" s="76"/>
      <c r="B99" s="18" t="s">
        <v>241</v>
      </c>
      <c r="C99" s="19" t="s">
        <v>242</v>
      </c>
      <c r="D99" s="4"/>
    </row>
    <row r="100" spans="1:4" ht="15">
      <c r="A100" s="76"/>
      <c r="B100" s="18" t="s">
        <v>243</v>
      </c>
      <c r="C100" s="19" t="s">
        <v>244</v>
      </c>
      <c r="D100" s="4"/>
    </row>
    <row r="101" spans="1:4" ht="15">
      <c r="A101" s="76"/>
      <c r="B101" s="18" t="s">
        <v>245</v>
      </c>
      <c r="C101" s="19" t="s">
        <v>246</v>
      </c>
      <c r="D101" s="4"/>
    </row>
    <row r="102" spans="1:4" ht="20.399999999999999">
      <c r="A102" s="76"/>
      <c r="B102" s="18" t="s">
        <v>247</v>
      </c>
      <c r="C102" s="19" t="s">
        <v>248</v>
      </c>
      <c r="D102" s="4"/>
    </row>
    <row r="103" spans="1:4" ht="15">
      <c r="A103" s="76"/>
      <c r="B103" s="18" t="s">
        <v>249</v>
      </c>
      <c r="C103" s="19" t="s">
        <v>250</v>
      </c>
      <c r="D103" s="4"/>
    </row>
    <row r="104" spans="1:4" ht="15">
      <c r="A104" s="76"/>
      <c r="B104" s="18" t="s">
        <v>251</v>
      </c>
      <c r="C104" s="19" t="s">
        <v>252</v>
      </c>
      <c r="D104" s="4"/>
    </row>
    <row r="105" spans="1:4" ht="15">
      <c r="A105" s="76"/>
      <c r="B105" s="18" t="s">
        <v>253</v>
      </c>
      <c r="C105" s="19" t="s">
        <v>254</v>
      </c>
      <c r="D105" s="4"/>
    </row>
    <row r="106" spans="1:4" ht="20.399999999999999">
      <c r="A106" s="76"/>
      <c r="B106" s="18" t="s">
        <v>255</v>
      </c>
      <c r="C106" s="19" t="s">
        <v>256</v>
      </c>
      <c r="D106" s="4"/>
    </row>
    <row r="107" spans="1:4" ht="20.399999999999999">
      <c r="A107" s="76"/>
      <c r="B107" s="18" t="s">
        <v>257</v>
      </c>
      <c r="C107" s="19" t="s">
        <v>258</v>
      </c>
      <c r="D107" s="4"/>
    </row>
    <row r="108" spans="1:4" ht="20.399999999999999">
      <c r="A108" s="76"/>
      <c r="B108" s="18" t="s">
        <v>259</v>
      </c>
      <c r="C108" s="19" t="s">
        <v>260</v>
      </c>
      <c r="D108" s="4"/>
    </row>
  </sheetData>
  <mergeCells count="14">
    <mergeCell ref="A30:A37"/>
    <mergeCell ref="A1:C1"/>
    <mergeCell ref="A3:A11"/>
    <mergeCell ref="A12:A13"/>
    <mergeCell ref="A14:A16"/>
    <mergeCell ref="A17:A29"/>
    <mergeCell ref="A86:A96"/>
    <mergeCell ref="A97:A108"/>
    <mergeCell ref="A38:A39"/>
    <mergeCell ref="A40:A44"/>
    <mergeCell ref="A45:A54"/>
    <mergeCell ref="A55:A58"/>
    <mergeCell ref="A59:A72"/>
    <mergeCell ref="A73:A85"/>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D119"/>
  <sheetViews>
    <sheetView zoomScale="85" zoomScaleNormal="85" workbookViewId="0">
      <selection activeCell="Z35" sqref="Z35"/>
    </sheetView>
  </sheetViews>
  <sheetFormatPr baseColWidth="10" defaultColWidth="12" defaultRowHeight="15"/>
  <cols>
    <col min="1" max="1" width="10.90625" customWidth="1"/>
    <col min="2" max="2" width="8" customWidth="1"/>
    <col min="3" max="7" width="5.08984375" style="36" customWidth="1"/>
    <col min="8" max="8" width="7.08984375" style="36" customWidth="1"/>
    <col min="9" max="12" width="5.08984375" style="36" customWidth="1"/>
    <col min="13" max="13" width="5.08984375" customWidth="1"/>
    <col min="14" max="14" width="4.36328125" customWidth="1"/>
    <col min="15" max="15" width="4.90625" customWidth="1"/>
    <col min="16" max="16" width="1.90625" customWidth="1"/>
    <col min="17" max="17" width="4.90625" customWidth="1"/>
    <col min="18" max="18" width="5.90625" customWidth="1"/>
    <col min="19" max="64" width="7.453125" customWidth="1"/>
    <col min="65" max="65" width="12" customWidth="1"/>
  </cols>
  <sheetData>
    <row r="1" spans="1:18" ht="15.6">
      <c r="A1" s="70" t="str">
        <f>Échantillon!A1</f>
        <v>RGAA 4.1 – GRILLE D'ÉVALUATION</v>
      </c>
      <c r="B1" s="70"/>
      <c r="C1" s="70"/>
      <c r="D1" s="70"/>
      <c r="E1" s="70"/>
      <c r="F1" s="70"/>
      <c r="G1" s="70"/>
      <c r="H1" s="70"/>
      <c r="I1" s="70"/>
      <c r="J1" s="70"/>
      <c r="K1" s="70"/>
      <c r="L1" s="70"/>
      <c r="M1" s="70"/>
      <c r="N1" s="70"/>
      <c r="O1" s="70"/>
    </row>
    <row r="2" spans="1:18" ht="15.6">
      <c r="A2" s="70" t="s">
        <v>261</v>
      </c>
      <c r="B2" s="70"/>
      <c r="C2" s="70"/>
      <c r="D2" s="70"/>
      <c r="E2" s="70"/>
      <c r="F2" s="70"/>
      <c r="G2" s="70"/>
      <c r="H2" s="70"/>
      <c r="I2" s="70"/>
      <c r="J2" s="70"/>
      <c r="K2" s="70"/>
      <c r="L2" s="70"/>
      <c r="M2" s="70"/>
      <c r="N2" s="70"/>
      <c r="O2" s="70"/>
    </row>
    <row r="3" spans="1:18" ht="15.6" thickBot="1">
      <c r="B3" s="79" t="s">
        <v>262</v>
      </c>
      <c r="C3" s="78" t="s">
        <v>36</v>
      </c>
      <c r="D3" s="80" t="s">
        <v>55</v>
      </c>
      <c r="E3" s="80" t="s">
        <v>60</v>
      </c>
      <c r="F3" s="78" t="s">
        <v>67</v>
      </c>
      <c r="G3" s="78" t="s">
        <v>94</v>
      </c>
      <c r="H3" s="78" t="s">
        <v>111</v>
      </c>
      <c r="I3" s="78" t="s">
        <v>116</v>
      </c>
      <c r="J3" s="78" t="s">
        <v>127</v>
      </c>
      <c r="K3" s="78" t="s">
        <v>148</v>
      </c>
      <c r="L3" s="78" t="s">
        <v>157</v>
      </c>
      <c r="M3" s="78" t="s">
        <v>186</v>
      </c>
      <c r="N3" s="78" t="s">
        <v>213</v>
      </c>
      <c r="O3" s="78" t="s">
        <v>236</v>
      </c>
    </row>
    <row r="4" spans="1:18" ht="15.6" thickBot="1">
      <c r="A4" s="22"/>
      <c r="B4" s="79"/>
      <c r="C4" s="78"/>
      <c r="D4" s="80"/>
      <c r="E4" s="80"/>
      <c r="F4" s="78"/>
      <c r="G4" s="78"/>
      <c r="H4" s="78"/>
      <c r="I4" s="78"/>
      <c r="J4" s="78"/>
      <c r="K4" s="78"/>
      <c r="L4" s="78"/>
      <c r="M4" s="78"/>
      <c r="N4" s="78"/>
      <c r="O4" s="78"/>
    </row>
    <row r="5" spans="1:18" ht="59.85" customHeight="1" thickBot="1">
      <c r="A5" s="22"/>
      <c r="B5" s="79"/>
      <c r="C5" s="78"/>
      <c r="D5" s="80"/>
      <c r="E5" s="80"/>
      <c r="F5" s="78"/>
      <c r="G5" s="78"/>
      <c r="H5" s="78"/>
      <c r="I5" s="78"/>
      <c r="J5" s="78"/>
      <c r="K5" s="78"/>
      <c r="L5" s="78"/>
      <c r="M5" s="78"/>
      <c r="N5" s="78"/>
      <c r="O5" s="78"/>
    </row>
    <row r="6" spans="1:18" ht="18" customHeight="1">
      <c r="B6" s="23" t="s">
        <v>263</v>
      </c>
      <c r="C6" s="23">
        <f>BaseDeCalcul!$M12</f>
        <v>16</v>
      </c>
      <c r="D6" s="23">
        <f>BaseDeCalcul!M15</f>
        <v>2</v>
      </c>
      <c r="E6" s="23">
        <f>BaseDeCalcul!M19</f>
        <v>16</v>
      </c>
      <c r="F6" s="23">
        <f>BaseDeCalcul!M33</f>
        <v>2</v>
      </c>
      <c r="G6" s="23">
        <f>BaseDeCalcul!M42</f>
        <v>5</v>
      </c>
      <c r="H6" s="23">
        <f>BaseDeCalcul!M45</f>
        <v>16</v>
      </c>
      <c r="I6" s="23">
        <f>BaseDeCalcul!M51</f>
        <v>28</v>
      </c>
      <c r="J6" s="23">
        <f>BaseDeCalcul!M62</f>
        <v>30</v>
      </c>
      <c r="K6" s="23">
        <f>BaseDeCalcul!M67</f>
        <v>15</v>
      </c>
      <c r="L6" s="23">
        <f>BaseDeCalcul!M82</f>
        <v>94</v>
      </c>
      <c r="M6" s="23">
        <f>BaseDeCalcul!M96</f>
        <v>23</v>
      </c>
      <c r="N6" s="23">
        <f>BaseDeCalcul!M108</f>
        <v>20</v>
      </c>
      <c r="O6" s="24">
        <f>BaseDeCalcul!M121</f>
        <v>27</v>
      </c>
      <c r="Q6" s="25">
        <f>SUM(C6:O6)</f>
        <v>294</v>
      </c>
      <c r="R6" s="25" t="s">
        <v>263</v>
      </c>
    </row>
    <row r="7" spans="1:18" ht="18" customHeight="1">
      <c r="A7" s="26"/>
      <c r="B7" s="27" t="s">
        <v>264</v>
      </c>
      <c r="C7" s="27">
        <f>BaseDeCalcul!N12</f>
        <v>11</v>
      </c>
      <c r="D7" s="27">
        <f>BaseDeCalcul!N15</f>
        <v>0</v>
      </c>
      <c r="E7" s="27">
        <f>BaseDeCalcul!N19</f>
        <v>11</v>
      </c>
      <c r="F7" s="27">
        <f>BaseDeCalcul!N33</f>
        <v>2</v>
      </c>
      <c r="G7" s="27">
        <f>BaseDeCalcul!N42</f>
        <v>6</v>
      </c>
      <c r="H7" s="27">
        <f>BaseDeCalcul!N45</f>
        <v>2</v>
      </c>
      <c r="I7" s="27">
        <f>BaseDeCalcul!N51</f>
        <v>0</v>
      </c>
      <c r="J7" s="27">
        <f>BaseDeCalcul!N62</f>
        <v>24</v>
      </c>
      <c r="K7" s="27">
        <f>BaseDeCalcul!N67</f>
        <v>12</v>
      </c>
      <c r="L7" s="27">
        <f>BaseDeCalcul!N82</f>
        <v>6</v>
      </c>
      <c r="M7" s="27">
        <f>BaseDeCalcul!N96</f>
        <v>3</v>
      </c>
      <c r="N7" s="27">
        <f>BaseDeCalcul!N108</f>
        <v>14</v>
      </c>
      <c r="O7" s="28">
        <f>BaseDeCalcul!N121</f>
        <v>0</v>
      </c>
      <c r="Q7" s="29">
        <f>SUM(C7:O7)</f>
        <v>91</v>
      </c>
      <c r="R7" s="29" t="s">
        <v>264</v>
      </c>
    </row>
    <row r="8" spans="1:18" ht="18" customHeight="1">
      <c r="A8" s="26"/>
      <c r="B8" s="30" t="s">
        <v>265</v>
      </c>
      <c r="C8" s="30">
        <f>BaseDeCalcul!O12</f>
        <v>54</v>
      </c>
      <c r="D8" s="30">
        <f>BaseDeCalcul!O15</f>
        <v>16</v>
      </c>
      <c r="E8" s="30">
        <f>BaseDeCalcul!O19</f>
        <v>0</v>
      </c>
      <c r="F8" s="30">
        <f>BaseDeCalcul!O33</f>
        <v>113</v>
      </c>
      <c r="G8" s="30">
        <f>BaseDeCalcul!O42</f>
        <v>61</v>
      </c>
      <c r="H8" s="30">
        <f>BaseDeCalcul!O45</f>
        <v>0</v>
      </c>
      <c r="I8" s="30">
        <f>BaseDeCalcul!O51</f>
        <v>17</v>
      </c>
      <c r="J8" s="30">
        <f>BaseDeCalcul!O62</f>
        <v>36</v>
      </c>
      <c r="K8" s="30">
        <f>BaseDeCalcul!O67</f>
        <v>9</v>
      </c>
      <c r="L8" s="30">
        <f>BaseDeCalcul!O82</f>
        <v>26</v>
      </c>
      <c r="M8" s="30">
        <f>BaseDeCalcul!O96</f>
        <v>91</v>
      </c>
      <c r="N8" s="30">
        <f>BaseDeCalcul!O108</f>
        <v>65</v>
      </c>
      <c r="O8" s="31">
        <f>BaseDeCalcul!O121</f>
        <v>81</v>
      </c>
      <c r="Q8" s="32">
        <f>SUM(C8:O8)</f>
        <v>569</v>
      </c>
      <c r="R8" s="32" t="s">
        <v>265</v>
      </c>
    </row>
    <row r="9" spans="1:18" ht="18" customHeight="1" thickBot="1">
      <c r="A9" s="26"/>
      <c r="B9" s="33" t="s">
        <v>266</v>
      </c>
      <c r="C9" s="33">
        <f>BaseDeCalcul!AD12</f>
        <v>0</v>
      </c>
      <c r="D9" s="33">
        <f>BaseDeCalcul!AD15</f>
        <v>0</v>
      </c>
      <c r="E9" s="33">
        <f>BaseDeCalcul!AD19</f>
        <v>0</v>
      </c>
      <c r="F9" s="33">
        <f>BaseDeCalcul!AD33</f>
        <v>0</v>
      </c>
      <c r="G9" s="33">
        <f>BaseDeCalcul!AD42</f>
        <v>0</v>
      </c>
      <c r="H9" s="33">
        <f>BaseDeCalcul!AD45</f>
        <v>0</v>
      </c>
      <c r="I9" s="33">
        <f>BaseDeCalcul!AD51</f>
        <v>0</v>
      </c>
      <c r="J9" s="33">
        <f>BaseDeCalcul!AD62</f>
        <v>0</v>
      </c>
      <c r="K9" s="33">
        <f>BaseDeCalcul!AD67</f>
        <v>0</v>
      </c>
      <c r="L9" s="33">
        <f>BaseDeCalcul!AD82</f>
        <v>0</v>
      </c>
      <c r="M9" s="33">
        <f>BaseDeCalcul!AD96</f>
        <v>0</v>
      </c>
      <c r="N9" s="33">
        <f>BaseDeCalcul!AD108</f>
        <v>0</v>
      </c>
      <c r="O9" s="34">
        <f>BaseDeCalcul!AD121</f>
        <v>0</v>
      </c>
      <c r="Q9" s="35">
        <f>SUM(C9:O9)</f>
        <v>0</v>
      </c>
      <c r="R9" s="35" t="s">
        <v>266</v>
      </c>
    </row>
    <row r="10" spans="1:18" ht="18" customHeight="1">
      <c r="A10" s="26"/>
      <c r="B10" s="33" t="s">
        <v>267</v>
      </c>
      <c r="C10" s="33">
        <f>BaseDeCalcul!P12</f>
        <v>0</v>
      </c>
      <c r="D10" s="33">
        <f>BaseDeCalcul!P15</f>
        <v>0</v>
      </c>
      <c r="E10" s="33">
        <f>BaseDeCalcul!P19</f>
        <v>0</v>
      </c>
      <c r="F10" s="33">
        <f>BaseDeCalcul!P33</f>
        <v>0</v>
      </c>
      <c r="G10" s="33">
        <f>BaseDeCalcul!P42</f>
        <v>0</v>
      </c>
      <c r="H10" s="33">
        <f>BaseDeCalcul!P45</f>
        <v>0</v>
      </c>
      <c r="I10" s="33">
        <f>BaseDeCalcul!P51</f>
        <v>0</v>
      </c>
      <c r="J10" s="33">
        <f>BaseDeCalcul!P62</f>
        <v>0</v>
      </c>
      <c r="K10" s="33">
        <f>BaseDeCalcul!P67</f>
        <v>0</v>
      </c>
      <c r="L10" s="33">
        <f>BaseDeCalcul!P82</f>
        <v>0</v>
      </c>
      <c r="M10" s="33">
        <f>BaseDeCalcul!P96</f>
        <v>0</v>
      </c>
      <c r="N10" s="33">
        <f>BaseDeCalcul!P108</f>
        <v>0</v>
      </c>
      <c r="O10" s="34">
        <f>BaseDeCalcul!P121</f>
        <v>0</v>
      </c>
      <c r="Q10" s="35">
        <f>SUM(C10:O10)</f>
        <v>0</v>
      </c>
      <c r="R10" s="35" t="s">
        <v>267</v>
      </c>
    </row>
    <row r="11" spans="1:18">
      <c r="B11" s="51" t="s">
        <v>268</v>
      </c>
      <c r="C11" s="51">
        <f t="shared" ref="C11:O11" si="0">SUM(C6:C10)</f>
        <v>81</v>
      </c>
      <c r="D11" s="51">
        <f t="shared" si="0"/>
        <v>18</v>
      </c>
      <c r="E11" s="51">
        <f t="shared" si="0"/>
        <v>27</v>
      </c>
      <c r="F11" s="51">
        <f t="shared" si="0"/>
        <v>117</v>
      </c>
      <c r="G11" s="51">
        <f t="shared" si="0"/>
        <v>72</v>
      </c>
      <c r="H11" s="51">
        <f t="shared" si="0"/>
        <v>18</v>
      </c>
      <c r="I11" s="51">
        <f t="shared" si="0"/>
        <v>45</v>
      </c>
      <c r="J11" s="51">
        <f t="shared" si="0"/>
        <v>90</v>
      </c>
      <c r="K11" s="51">
        <f t="shared" si="0"/>
        <v>36</v>
      </c>
      <c r="L11" s="51">
        <f t="shared" si="0"/>
        <v>126</v>
      </c>
      <c r="M11" s="51">
        <f t="shared" si="0"/>
        <v>117</v>
      </c>
      <c r="N11" s="51">
        <f t="shared" si="0"/>
        <v>99</v>
      </c>
      <c r="O11" s="52">
        <f t="shared" si="0"/>
        <v>108</v>
      </c>
    </row>
    <row r="12" spans="1:18">
      <c r="B12" s="51" t="s">
        <v>269</v>
      </c>
      <c r="C12" s="51">
        <f t="shared" ref="C12:O12" si="1">C11-C10</f>
        <v>81</v>
      </c>
      <c r="D12" s="51">
        <f t="shared" si="1"/>
        <v>18</v>
      </c>
      <c r="E12" s="51">
        <f t="shared" si="1"/>
        <v>27</v>
      </c>
      <c r="F12" s="51">
        <f t="shared" si="1"/>
        <v>117</v>
      </c>
      <c r="G12" s="51">
        <f t="shared" si="1"/>
        <v>72</v>
      </c>
      <c r="H12" s="51">
        <f t="shared" si="1"/>
        <v>18</v>
      </c>
      <c r="I12" s="51">
        <f t="shared" si="1"/>
        <v>45</v>
      </c>
      <c r="J12" s="51">
        <f t="shared" si="1"/>
        <v>90</v>
      </c>
      <c r="K12" s="51">
        <f t="shared" si="1"/>
        <v>36</v>
      </c>
      <c r="L12" s="51">
        <f t="shared" si="1"/>
        <v>126</v>
      </c>
      <c r="M12" s="51">
        <f t="shared" si="1"/>
        <v>117</v>
      </c>
      <c r="N12" s="51">
        <f t="shared" si="1"/>
        <v>99</v>
      </c>
      <c r="O12" s="52">
        <f t="shared" si="1"/>
        <v>108</v>
      </c>
    </row>
    <row r="13" spans="1:18" ht="15.6" thickBot="1">
      <c r="B13" s="51" t="s">
        <v>270</v>
      </c>
      <c r="C13" s="51">
        <f t="shared" ref="C13:O13" si="2">C10</f>
        <v>0</v>
      </c>
      <c r="D13" s="51">
        <f t="shared" si="2"/>
        <v>0</v>
      </c>
      <c r="E13" s="51">
        <f t="shared" si="2"/>
        <v>0</v>
      </c>
      <c r="F13" s="51">
        <f t="shared" si="2"/>
        <v>0</v>
      </c>
      <c r="G13" s="51">
        <f t="shared" si="2"/>
        <v>0</v>
      </c>
      <c r="H13" s="51">
        <f t="shared" si="2"/>
        <v>0</v>
      </c>
      <c r="I13" s="51">
        <f t="shared" si="2"/>
        <v>0</v>
      </c>
      <c r="J13" s="51">
        <f t="shared" si="2"/>
        <v>0</v>
      </c>
      <c r="K13" s="51">
        <f t="shared" si="2"/>
        <v>0</v>
      </c>
      <c r="L13" s="51">
        <f t="shared" si="2"/>
        <v>0</v>
      </c>
      <c r="M13" s="51">
        <f t="shared" si="2"/>
        <v>0</v>
      </c>
      <c r="N13" s="51">
        <f t="shared" si="2"/>
        <v>0</v>
      </c>
      <c r="O13" s="52">
        <f t="shared" si="2"/>
        <v>0</v>
      </c>
    </row>
    <row r="14" spans="1:18">
      <c r="B14" t="s">
        <v>271</v>
      </c>
    </row>
    <row r="15" spans="1:18" ht="21">
      <c r="B15" s="55" t="str">
        <f>IF(Q10=0,COUNTIF(BaseDeCalcul!Q3:Q120,"C")/(COUNTIF(BaseDeCalcul!Q3:Q120,"C")+COUNTIF(BaseDeCalcul!Q3:Q120,"NC"))*100&amp;"%","Pourcentage indisponible : il reste "&amp;Q10&amp;" critère(s) NT.")</f>
        <v>58,6206896551724%</v>
      </c>
      <c r="C15" s="37"/>
    </row>
    <row r="16" spans="1:18" ht="15.6">
      <c r="B16" s="53" t="e" cm="1">
        <f t="array" aca="1" ref="B16" ca="1">IF(Q10=0,_xludf.COUNTIF(BaseDeCalcul!Q3:Q120,"C")/(_xludf.COUNTIF(BaseDeCalcul!Q3:Q120,"C")+_xludf.COUNTIF(BaseDeCalcul!Q3:Q120,"NC"))*100&amp;"%","Pourcentage indisponible : il reste "&amp;Q10&amp;" critère(s) NT.")</f>
        <v>#NAME?</v>
      </c>
      <c r="C16" s="53"/>
      <c r="D16" s="53"/>
      <c r="E16" s="53"/>
      <c r="F16" s="53"/>
      <c r="G16" s="53"/>
      <c r="H16" s="54"/>
    </row>
    <row r="17" spans="2:14">
      <c r="B17" t="s">
        <v>273</v>
      </c>
    </row>
    <row r="18" spans="2:14" ht="21">
      <c r="B18" s="55" t="str">
        <f>IF(Q10=0,ROUND(AVERAGEIF(BaseDeCalcul!D125:L125,"&lt;&gt;NA")*100,1)&amp;"%","Pourcentage indisponible : il reste "&amp;Q10&amp;" critère(s) NT.")</f>
        <v>76,6%</v>
      </c>
    </row>
    <row r="19" spans="2:14" ht="15.6">
      <c r="B19" s="56" t="s">
        <v>272</v>
      </c>
      <c r="C19" s="56"/>
      <c r="D19" s="56"/>
      <c r="E19" s="56"/>
      <c r="F19" s="56"/>
      <c r="G19" s="56"/>
      <c r="H19" s="57">
        <f>AVERAGE(BaseDeCalcul!D125:L125)</f>
        <v>0.7657168273572087</v>
      </c>
      <c r="N19" t="s">
        <v>370</v>
      </c>
    </row>
    <row r="34" spans="3:30">
      <c r="AD34">
        <f>113/117</f>
        <v>0.96581196581196582</v>
      </c>
    </row>
    <row r="43" spans="3:30">
      <c r="C43" s="36">
        <v>1</v>
      </c>
    </row>
    <row r="57" spans="3:3">
      <c r="C57" s="36">
        <v>1</v>
      </c>
    </row>
    <row r="58" spans="3:3">
      <c r="C58" s="36">
        <v>1</v>
      </c>
    </row>
    <row r="67" spans="3:3">
      <c r="C67" s="36">
        <v>1</v>
      </c>
    </row>
    <row r="68" spans="3:3">
      <c r="C68" s="36">
        <v>1</v>
      </c>
    </row>
    <row r="69" spans="3:3">
      <c r="C69" s="36">
        <v>1</v>
      </c>
    </row>
    <row r="70" spans="3:3">
      <c r="C70" s="36">
        <v>1</v>
      </c>
    </row>
    <row r="71" spans="3:3">
      <c r="C71" s="36">
        <v>1</v>
      </c>
    </row>
    <row r="87" spans="3:3">
      <c r="C87" s="36">
        <v>1</v>
      </c>
    </row>
    <row r="88" spans="3:3">
      <c r="C88" s="36">
        <v>1</v>
      </c>
    </row>
    <row r="89" spans="3:3">
      <c r="C89" s="36">
        <v>1</v>
      </c>
    </row>
    <row r="97" spans="3:3">
      <c r="C97" s="36">
        <v>1</v>
      </c>
    </row>
    <row r="98" spans="3:3">
      <c r="C98" s="36">
        <v>1</v>
      </c>
    </row>
    <row r="101" spans="3:3">
      <c r="C101" s="36">
        <v>1</v>
      </c>
    </row>
    <row r="107" spans="3:3">
      <c r="C107" s="36">
        <v>1</v>
      </c>
    </row>
    <row r="108" spans="3:3">
      <c r="C108" s="36">
        <v>1</v>
      </c>
    </row>
    <row r="112" spans="3:3">
      <c r="C112" s="36">
        <v>1</v>
      </c>
    </row>
    <row r="113" spans="3:3">
      <c r="C113" s="36">
        <v>1</v>
      </c>
    </row>
    <row r="116" spans="3:3">
      <c r="C116" s="36">
        <v>1</v>
      </c>
    </row>
    <row r="117" spans="3:3">
      <c r="C117" s="36">
        <v>1</v>
      </c>
    </row>
    <row r="119" spans="3:3">
      <c r="C119" s="36">
        <v>1</v>
      </c>
    </row>
  </sheetData>
  <mergeCells count="16">
    <mergeCell ref="O3:O5"/>
    <mergeCell ref="A1:O1"/>
    <mergeCell ref="A2:O2"/>
    <mergeCell ref="B3:B5"/>
    <mergeCell ref="C3:C5"/>
    <mergeCell ref="D3:D5"/>
    <mergeCell ref="E3:E5"/>
    <mergeCell ref="F3:F5"/>
    <mergeCell ref="G3:G5"/>
    <mergeCell ref="H3:H5"/>
    <mergeCell ref="I3:I5"/>
    <mergeCell ref="J3:J5"/>
    <mergeCell ref="K3:K5"/>
    <mergeCell ref="L3:L5"/>
    <mergeCell ref="M3:M5"/>
    <mergeCell ref="N3:N5"/>
  </mergeCell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D125"/>
  <sheetViews>
    <sheetView topLeftCell="A49" workbookViewId="0">
      <selection activeCell="J71" sqref="J71"/>
    </sheetView>
  </sheetViews>
  <sheetFormatPr baseColWidth="10" defaultColWidth="12" defaultRowHeight="15.6"/>
  <cols>
    <col min="1" max="1" width="3.453125" customWidth="1"/>
    <col min="2" max="2" width="5.36328125" customWidth="1"/>
    <col min="3" max="3" width="14.54296875" customWidth="1"/>
    <col min="4" max="12" width="5.6328125" style="36" customWidth="1"/>
    <col min="13" max="16" width="5.08984375" style="46" customWidth="1"/>
    <col min="17" max="17" width="9.81640625" customWidth="1"/>
    <col min="18" max="19" width="5.36328125" customWidth="1"/>
    <col min="20" max="20" width="14.54296875" customWidth="1"/>
    <col min="21" max="29" width="5.6328125" style="36" customWidth="1"/>
    <col min="30" max="30" width="7.453125" style="46" customWidth="1"/>
    <col min="31" max="42" width="9.81640625" customWidth="1"/>
    <col min="43" max="43" width="12" customWidth="1"/>
  </cols>
  <sheetData>
    <row r="1" spans="1:30">
      <c r="D1" s="38" t="s">
        <v>12</v>
      </c>
      <c r="E1" s="38" t="s">
        <v>14</v>
      </c>
      <c r="F1" s="38" t="s">
        <v>15</v>
      </c>
      <c r="G1" s="38" t="s">
        <v>16</v>
      </c>
      <c r="H1" s="38" t="s">
        <v>17</v>
      </c>
      <c r="I1" s="38" t="s">
        <v>18</v>
      </c>
      <c r="J1" s="38" t="s">
        <v>19</v>
      </c>
      <c r="K1" s="38" t="s">
        <v>20</v>
      </c>
      <c r="L1" s="38" t="s">
        <v>21</v>
      </c>
      <c r="M1" s="39" t="s">
        <v>263</v>
      </c>
      <c r="N1" s="39" t="s">
        <v>264</v>
      </c>
      <c r="O1" s="39" t="s">
        <v>265</v>
      </c>
      <c r="P1" s="39" t="s">
        <v>267</v>
      </c>
      <c r="U1" s="38" t="s">
        <v>12</v>
      </c>
      <c r="V1" s="38" t="s">
        <v>14</v>
      </c>
      <c r="W1" s="38" t="s">
        <v>15</v>
      </c>
      <c r="X1" s="38" t="s">
        <v>16</v>
      </c>
      <c r="Y1" s="38" t="s">
        <v>17</v>
      </c>
      <c r="Z1" s="38" t="s">
        <v>18</v>
      </c>
      <c r="AA1" s="38" t="s">
        <v>19</v>
      </c>
      <c r="AB1" s="38" t="s">
        <v>20</v>
      </c>
      <c r="AC1" s="38" t="s">
        <v>21</v>
      </c>
      <c r="AD1" s="39" t="s">
        <v>274</v>
      </c>
    </row>
    <row r="2" spans="1:30">
      <c r="D2"/>
      <c r="E2" s="40"/>
      <c r="F2" s="40"/>
      <c r="G2" s="40"/>
      <c r="H2" s="40"/>
      <c r="I2" s="40"/>
      <c r="J2" s="40"/>
      <c r="K2" s="40"/>
      <c r="L2" s="40"/>
      <c r="M2" s="41"/>
      <c r="N2" s="41"/>
      <c r="O2" s="41"/>
      <c r="P2" s="41"/>
      <c r="U2" s="40"/>
      <c r="V2" s="40"/>
      <c r="W2" s="40"/>
      <c r="X2" s="40"/>
      <c r="Y2" s="40"/>
      <c r="Z2" s="40"/>
      <c r="AA2" s="40"/>
      <c r="AB2" s="40"/>
      <c r="AC2" s="40"/>
      <c r="AD2" s="41"/>
    </row>
    <row r="3" spans="1:30">
      <c r="A3">
        <v>1</v>
      </c>
      <c r="B3" s="36" t="str">
        <f>Critères!$B3</f>
        <v>1.1</v>
      </c>
      <c r="C3" s="36" t="str">
        <f>Critères!$A3</f>
        <v>IMAGES</v>
      </c>
      <c r="D3" s="36" t="str">
        <f>'P01'!$D4</f>
        <v>C</v>
      </c>
      <c r="E3" s="36" t="str">
        <f>'P02'!$D4</f>
        <v>NC</v>
      </c>
      <c r="F3" s="36" t="str">
        <f>'P03'!$D4</f>
        <v>C</v>
      </c>
      <c r="G3" s="36" t="str">
        <f>'P04'!$D4</f>
        <v>C</v>
      </c>
      <c r="H3" s="36" t="str">
        <f>'P05'!$D4</f>
        <v>C</v>
      </c>
      <c r="I3" s="36" t="str">
        <f>'P06'!$D4</f>
        <v>C</v>
      </c>
      <c r="J3" s="36" t="str">
        <f>'P07'!$D4</f>
        <v>C</v>
      </c>
      <c r="K3" s="36" t="str">
        <f>'P08'!$D4</f>
        <v>C</v>
      </c>
      <c r="L3" s="36" t="str">
        <f>'P09'!$D4</f>
        <v>C</v>
      </c>
      <c r="M3" s="39">
        <f t="shared" ref="M3:M11" si="0">COUNTIF(D3:L3,"C")</f>
        <v>8</v>
      </c>
      <c r="N3" s="39">
        <f t="shared" ref="N3:N11" si="1">COUNTIF(D3:L3,"NC")</f>
        <v>1</v>
      </c>
      <c r="O3" s="39">
        <f t="shared" ref="O3:O11" si="2">COUNTIF(D3:L3,"NA")</f>
        <v>0</v>
      </c>
      <c r="P3" s="39">
        <f t="shared" ref="P3:P11" si="3">COUNTIF(D3:L3,"NT")</f>
        <v>0</v>
      </c>
      <c r="Q3" t="str">
        <f t="shared" ref="Q3:Q11" si="4">IF(N3&gt;0,"NC",IF(M3&gt;0,"C",IF(P3&gt;0,"NT","NA")))</f>
        <v>NC</v>
      </c>
      <c r="R3">
        <v>1</v>
      </c>
      <c r="S3" s="36" t="str">
        <f>Critères!$B3</f>
        <v>1.1</v>
      </c>
      <c r="T3" s="36" t="str">
        <f>Critères!$A3</f>
        <v>IMAGES</v>
      </c>
      <c r="U3" s="36" t="str">
        <f>'P01'!$E4</f>
        <v>N</v>
      </c>
      <c r="V3" s="36" t="str">
        <f>'P02'!$E4</f>
        <v>N</v>
      </c>
      <c r="W3" s="36" t="str">
        <f>'P03'!$E4</f>
        <v>N</v>
      </c>
      <c r="X3" s="36" t="str">
        <f>'P04'!$E4</f>
        <v>N</v>
      </c>
      <c r="Y3" s="36" t="str">
        <f>'P05'!$E4</f>
        <v>N</v>
      </c>
      <c r="Z3" s="36" t="str">
        <f>'P06'!$E4</f>
        <v>N</v>
      </c>
      <c r="AA3" s="36" t="str">
        <f>'P07'!$E4</f>
        <v>N</v>
      </c>
      <c r="AB3" s="36" t="str">
        <f>'P08'!$E4</f>
        <v>N</v>
      </c>
      <c r="AC3" s="36" t="str">
        <f>'P09'!$E4</f>
        <v>N</v>
      </c>
      <c r="AD3" s="39">
        <f t="shared" ref="AD3:AD11" si="5">COUNTIF(U3:AC3,"D")</f>
        <v>0</v>
      </c>
    </row>
    <row r="4" spans="1:30">
      <c r="A4">
        <v>1</v>
      </c>
      <c r="B4" s="36" t="str">
        <f>Critères!$B4</f>
        <v>1.2</v>
      </c>
      <c r="C4" s="36" t="str">
        <f>Critères!$A3</f>
        <v>IMAGES</v>
      </c>
      <c r="D4" s="36" t="str">
        <f>'P01'!$D5</f>
        <v>C</v>
      </c>
      <c r="E4" s="36" t="str">
        <f>'P02'!$D5</f>
        <v>NC</v>
      </c>
      <c r="F4" s="36" t="str">
        <f>'P03'!$D5</f>
        <v>C</v>
      </c>
      <c r="G4" s="36" t="str">
        <f>'P04'!$D5</f>
        <v>NC</v>
      </c>
      <c r="H4" s="36" t="str">
        <f>'P05'!$D5</f>
        <v>NC</v>
      </c>
      <c r="I4" s="36" t="str">
        <f>'P06'!$D5</f>
        <v>NC</v>
      </c>
      <c r="J4" s="36" t="str">
        <f>'P07'!$D5</f>
        <v>NC</v>
      </c>
      <c r="K4" s="36" t="str">
        <f>'P08'!$D5</f>
        <v>NC</v>
      </c>
      <c r="L4" s="36" t="str">
        <f>'P09'!$D5</f>
        <v>NC</v>
      </c>
      <c r="M4" s="39">
        <f t="shared" si="0"/>
        <v>2</v>
      </c>
      <c r="N4" s="39">
        <f t="shared" si="1"/>
        <v>7</v>
      </c>
      <c r="O4" s="39">
        <f t="shared" si="2"/>
        <v>0</v>
      </c>
      <c r="P4" s="39">
        <f t="shared" si="3"/>
        <v>0</v>
      </c>
      <c r="Q4" t="str">
        <f t="shared" si="4"/>
        <v>NC</v>
      </c>
      <c r="R4">
        <v>1</v>
      </c>
      <c r="S4" s="36" t="str">
        <f>Critères!$B4</f>
        <v>1.2</v>
      </c>
      <c r="T4" s="36" t="str">
        <f>Critères!$A3</f>
        <v>IMAGES</v>
      </c>
      <c r="U4" s="36" t="str">
        <f>'P01'!$E5</f>
        <v>N</v>
      </c>
      <c r="V4" s="36" t="str">
        <f>'P02'!$E5</f>
        <v>N</v>
      </c>
      <c r="W4" s="36" t="str">
        <f>'P03'!$E5</f>
        <v>N</v>
      </c>
      <c r="X4" s="36" t="str">
        <f>'P04'!$E5</f>
        <v>N</v>
      </c>
      <c r="Y4" s="36" t="str">
        <f>'P05'!$E5</f>
        <v>N</v>
      </c>
      <c r="Z4" s="36" t="str">
        <f>'P06'!$E5</f>
        <v>N</v>
      </c>
      <c r="AA4" s="36" t="str">
        <f>'P07'!$E5</f>
        <v>N</v>
      </c>
      <c r="AB4" s="36" t="str">
        <f>'P08'!$E5</f>
        <v>N</v>
      </c>
      <c r="AC4" s="36" t="str">
        <f>'P09'!$E5</f>
        <v>N</v>
      </c>
      <c r="AD4" s="39">
        <f t="shared" si="5"/>
        <v>0</v>
      </c>
    </row>
    <row r="5" spans="1:30">
      <c r="A5">
        <v>1</v>
      </c>
      <c r="B5" s="36" t="str">
        <f>Critères!$B5</f>
        <v>1.3</v>
      </c>
      <c r="C5" s="36" t="str">
        <f>Critères!$A3</f>
        <v>IMAGES</v>
      </c>
      <c r="D5" s="36" t="str">
        <f>'P01'!$D6</f>
        <v>C</v>
      </c>
      <c r="E5" s="36" t="str">
        <f>'P02'!$D6</f>
        <v>C</v>
      </c>
      <c r="F5" s="36" t="str">
        <f>'P03'!$D6</f>
        <v>C</v>
      </c>
      <c r="G5" s="36" t="str">
        <f>'P04'!$D6</f>
        <v>NC</v>
      </c>
      <c r="H5" s="36" t="str">
        <f>'P05'!$D6</f>
        <v>C</v>
      </c>
      <c r="I5" s="36" t="str">
        <f>'P06'!$D6</f>
        <v>NC</v>
      </c>
      <c r="J5" s="36" t="str">
        <f>'P07'!$D6</f>
        <v>C</v>
      </c>
      <c r="K5" s="36" t="str">
        <f>'P08'!$D6</f>
        <v>NC</v>
      </c>
      <c r="L5" s="36" t="str">
        <f>'P09'!$D6</f>
        <v>C</v>
      </c>
      <c r="M5" s="39">
        <f t="shared" si="0"/>
        <v>6</v>
      </c>
      <c r="N5" s="39">
        <f t="shared" si="1"/>
        <v>3</v>
      </c>
      <c r="O5" s="39">
        <f t="shared" si="2"/>
        <v>0</v>
      </c>
      <c r="P5" s="39">
        <f t="shared" si="3"/>
        <v>0</v>
      </c>
      <c r="Q5" t="str">
        <f t="shared" si="4"/>
        <v>NC</v>
      </c>
      <c r="R5">
        <v>1</v>
      </c>
      <c r="S5" s="36" t="str">
        <f>Critères!$B5</f>
        <v>1.3</v>
      </c>
      <c r="T5" s="36" t="str">
        <f>Critères!$A3</f>
        <v>IMAGES</v>
      </c>
      <c r="U5" s="36" t="str">
        <f>'P01'!$E6</f>
        <v>N</v>
      </c>
      <c r="V5" s="36" t="str">
        <f>'P02'!$E6</f>
        <v>N</v>
      </c>
      <c r="W5" s="36" t="str">
        <f>'P03'!$E6</f>
        <v>N</v>
      </c>
      <c r="X5" s="36" t="str">
        <f>'P04'!$E6</f>
        <v>N</v>
      </c>
      <c r="Y5" s="36" t="str">
        <f>'P05'!$E6</f>
        <v>N</v>
      </c>
      <c r="Z5" s="36" t="str">
        <f>'P06'!$E6</f>
        <v>N</v>
      </c>
      <c r="AA5" s="36" t="str">
        <f>'P07'!$E6</f>
        <v>N</v>
      </c>
      <c r="AB5" s="36" t="str">
        <f>'P08'!$E6</f>
        <v>N</v>
      </c>
      <c r="AC5" s="36" t="str">
        <f>'P09'!$E6</f>
        <v>N</v>
      </c>
      <c r="AD5" s="39">
        <f t="shared" si="5"/>
        <v>0</v>
      </c>
    </row>
    <row r="6" spans="1:30">
      <c r="A6">
        <v>1</v>
      </c>
      <c r="B6" s="36" t="str">
        <f>Critères!$B6</f>
        <v>1.4</v>
      </c>
      <c r="C6" s="36" t="str">
        <f>Critères!$A3</f>
        <v>IMAGES</v>
      </c>
      <c r="D6" s="36" t="str">
        <f>'P01'!$D7</f>
        <v>NA</v>
      </c>
      <c r="E6" s="36" t="str">
        <f>'P02'!$D7</f>
        <v>NA</v>
      </c>
      <c r="F6" s="36" t="str">
        <f>'P03'!$D7</f>
        <v>NA</v>
      </c>
      <c r="G6" s="36" t="str">
        <f>'P04'!$D7</f>
        <v>NA</v>
      </c>
      <c r="H6" s="36" t="str">
        <f>'P05'!$D7</f>
        <v>NA</v>
      </c>
      <c r="I6" s="36" t="str">
        <f>'P06'!$D7</f>
        <v>NA</v>
      </c>
      <c r="J6" s="36" t="str">
        <f>'P07'!$D7</f>
        <v>NA</v>
      </c>
      <c r="K6" s="36" t="str">
        <f>'P08'!$D7</f>
        <v>NA</v>
      </c>
      <c r="L6" s="36" t="str">
        <f>'P09'!$D7</f>
        <v>NA</v>
      </c>
      <c r="M6" s="39">
        <f t="shared" si="0"/>
        <v>0</v>
      </c>
      <c r="N6" s="39">
        <f t="shared" si="1"/>
        <v>0</v>
      </c>
      <c r="O6" s="39">
        <f t="shared" si="2"/>
        <v>9</v>
      </c>
      <c r="P6" s="39">
        <f t="shared" si="3"/>
        <v>0</v>
      </c>
      <c r="Q6" t="str">
        <f t="shared" si="4"/>
        <v>NA</v>
      </c>
      <c r="R6">
        <v>1</v>
      </c>
      <c r="S6" s="36" t="str">
        <f>Critères!$B6</f>
        <v>1.4</v>
      </c>
      <c r="T6" s="36" t="str">
        <f>Critères!$A3</f>
        <v>IMAGES</v>
      </c>
      <c r="U6" s="36" t="str">
        <f>'P01'!$E7</f>
        <v>N</v>
      </c>
      <c r="V6" s="36" t="str">
        <f>'P02'!$E7</f>
        <v>N</v>
      </c>
      <c r="W6" s="36" t="str">
        <f>'P03'!$E7</f>
        <v>N</v>
      </c>
      <c r="X6" s="36" t="str">
        <f>'P04'!$E7</f>
        <v>N</v>
      </c>
      <c r="Y6" s="36" t="str">
        <f>'P05'!$E7</f>
        <v>N</v>
      </c>
      <c r="Z6" s="36" t="str">
        <f>'P06'!$E7</f>
        <v>N</v>
      </c>
      <c r="AA6" s="36" t="str">
        <f>'P07'!$E7</f>
        <v>N</v>
      </c>
      <c r="AB6" s="36" t="str">
        <f>'P08'!$E7</f>
        <v>N</v>
      </c>
      <c r="AC6" s="36" t="str">
        <f>'P09'!$E7</f>
        <v>N</v>
      </c>
      <c r="AD6" s="39">
        <f t="shared" si="5"/>
        <v>0</v>
      </c>
    </row>
    <row r="7" spans="1:30">
      <c r="A7">
        <v>1</v>
      </c>
      <c r="B7" s="36" t="str">
        <f>Critères!$B7</f>
        <v>1.5</v>
      </c>
      <c r="C7" s="36" t="str">
        <f>Critères!$A3</f>
        <v>IMAGES</v>
      </c>
      <c r="D7" s="36" t="str">
        <f>'P01'!$D8</f>
        <v>NA</v>
      </c>
      <c r="E7" s="36" t="str">
        <f>'P02'!$D8</f>
        <v>NA</v>
      </c>
      <c r="F7" s="36" t="str">
        <f>'P03'!$D8</f>
        <v>NA</v>
      </c>
      <c r="G7" s="36" t="str">
        <f>'P04'!$D8</f>
        <v>NA</v>
      </c>
      <c r="H7" s="36" t="str">
        <f>'P05'!$D8</f>
        <v>NA</v>
      </c>
      <c r="I7" s="36" t="str">
        <f>'P06'!$D8</f>
        <v>NA</v>
      </c>
      <c r="J7" s="36" t="str">
        <f>'P07'!$D8</f>
        <v>NA</v>
      </c>
      <c r="K7" s="36" t="str">
        <f>'P08'!$D8</f>
        <v>NA</v>
      </c>
      <c r="L7" s="36" t="str">
        <f>'P09'!$D8</f>
        <v>NA</v>
      </c>
      <c r="M7" s="39">
        <f t="shared" si="0"/>
        <v>0</v>
      </c>
      <c r="N7" s="39">
        <f t="shared" si="1"/>
        <v>0</v>
      </c>
      <c r="O7" s="39">
        <f t="shared" si="2"/>
        <v>9</v>
      </c>
      <c r="P7" s="39">
        <f t="shared" si="3"/>
        <v>0</v>
      </c>
      <c r="Q7" t="str">
        <f t="shared" si="4"/>
        <v>NA</v>
      </c>
      <c r="R7">
        <v>1</v>
      </c>
      <c r="S7" s="36" t="str">
        <f>Critères!$B7</f>
        <v>1.5</v>
      </c>
      <c r="T7" s="36" t="str">
        <f>Critères!$A3</f>
        <v>IMAGES</v>
      </c>
      <c r="U7" s="36" t="str">
        <f>'P01'!$E8</f>
        <v>N</v>
      </c>
      <c r="V7" s="36" t="str">
        <f>'P02'!$E8</f>
        <v>N</v>
      </c>
      <c r="W7" s="36" t="str">
        <f>'P03'!$E8</f>
        <v>N</v>
      </c>
      <c r="X7" s="36" t="str">
        <f>'P04'!$E8</f>
        <v>N</v>
      </c>
      <c r="Y7" s="36" t="str">
        <f>'P05'!$E8</f>
        <v>N</v>
      </c>
      <c r="Z7" s="36" t="str">
        <f>'P06'!$E8</f>
        <v>N</v>
      </c>
      <c r="AA7" s="36" t="str">
        <f>'P07'!$E8</f>
        <v>N</v>
      </c>
      <c r="AB7" s="36" t="str">
        <f>'P08'!$E8</f>
        <v>N</v>
      </c>
      <c r="AC7" s="36" t="str">
        <f>'P09'!$E8</f>
        <v>N</v>
      </c>
      <c r="AD7" s="39">
        <f t="shared" si="5"/>
        <v>0</v>
      </c>
    </row>
    <row r="8" spans="1:30">
      <c r="A8">
        <v>1</v>
      </c>
      <c r="B8" s="36" t="str">
        <f>Critères!$B8</f>
        <v>1.6</v>
      </c>
      <c r="C8" s="36" t="str">
        <f>Critères!$A3</f>
        <v>IMAGES</v>
      </c>
      <c r="D8" s="36" t="str">
        <f>'P01'!$D9</f>
        <v>NA</v>
      </c>
      <c r="E8" s="36" t="str">
        <f>'P02'!$D9</f>
        <v>NA</v>
      </c>
      <c r="F8" s="36" t="str">
        <f>'P03'!$D9</f>
        <v>NA</v>
      </c>
      <c r="G8" s="36" t="str">
        <f>'P04'!$D9</f>
        <v>NA</v>
      </c>
      <c r="H8" s="36" t="str">
        <f>'P05'!$D9</f>
        <v>NA</v>
      </c>
      <c r="I8" s="36" t="str">
        <f>'P06'!$D9</f>
        <v>NA</v>
      </c>
      <c r="J8" s="36" t="str">
        <f>'P07'!$D9</f>
        <v>NA</v>
      </c>
      <c r="K8" s="36" t="str">
        <f>'P08'!$D9</f>
        <v>NA</v>
      </c>
      <c r="L8" s="36" t="str">
        <f>'P09'!$D9</f>
        <v>NA</v>
      </c>
      <c r="M8" s="39">
        <f t="shared" si="0"/>
        <v>0</v>
      </c>
      <c r="N8" s="39">
        <f t="shared" si="1"/>
        <v>0</v>
      </c>
      <c r="O8" s="39">
        <f t="shared" si="2"/>
        <v>9</v>
      </c>
      <c r="P8" s="39">
        <f t="shared" si="3"/>
        <v>0</v>
      </c>
      <c r="Q8" t="str">
        <f t="shared" si="4"/>
        <v>NA</v>
      </c>
      <c r="R8">
        <v>1</v>
      </c>
      <c r="S8" s="36" t="str">
        <f>Critères!$B8</f>
        <v>1.6</v>
      </c>
      <c r="T8" s="36" t="str">
        <f>Critères!$A3</f>
        <v>IMAGES</v>
      </c>
      <c r="U8" s="36" t="str">
        <f>'P01'!$E9</f>
        <v>N</v>
      </c>
      <c r="V8" s="36" t="str">
        <f>'P02'!$E9</f>
        <v>N</v>
      </c>
      <c r="W8" s="36" t="str">
        <f>'P03'!$E9</f>
        <v>N</v>
      </c>
      <c r="X8" s="36" t="str">
        <f>'P04'!$E9</f>
        <v>N</v>
      </c>
      <c r="Y8" s="36" t="str">
        <f>'P05'!$E9</f>
        <v>N</v>
      </c>
      <c r="Z8" s="36" t="str">
        <f>'P06'!$E9</f>
        <v>N</v>
      </c>
      <c r="AA8" s="36" t="str">
        <f>'P07'!$E9</f>
        <v>N</v>
      </c>
      <c r="AB8" s="36" t="str">
        <f>'P08'!$E9</f>
        <v>N</v>
      </c>
      <c r="AC8" s="36" t="str">
        <f>'P09'!$E9</f>
        <v>N</v>
      </c>
      <c r="AD8" s="39">
        <f t="shared" si="5"/>
        <v>0</v>
      </c>
    </row>
    <row r="9" spans="1:30">
      <c r="A9">
        <v>1</v>
      </c>
      <c r="B9" s="36" t="str">
        <f>Critères!$B9</f>
        <v>1.7</v>
      </c>
      <c r="C9" s="36" t="str">
        <f>Critères!$A3</f>
        <v>IMAGES</v>
      </c>
      <c r="D9" s="36" t="str">
        <f>'P01'!$D10</f>
        <v>NA</v>
      </c>
      <c r="E9" s="36" t="str">
        <f>'P02'!$D10</f>
        <v>NA</v>
      </c>
      <c r="F9" s="36" t="str">
        <f>'P03'!$D10</f>
        <v>NA</v>
      </c>
      <c r="G9" s="36" t="str">
        <f>'P04'!$D10</f>
        <v>NA</v>
      </c>
      <c r="H9" s="36" t="str">
        <f>'P05'!$D10</f>
        <v>NA</v>
      </c>
      <c r="I9" s="36" t="str">
        <f>'P06'!$D10</f>
        <v>NA</v>
      </c>
      <c r="J9" s="36" t="str">
        <f>'P07'!$D10</f>
        <v>NA</v>
      </c>
      <c r="K9" s="36" t="str">
        <f>'P08'!$D10</f>
        <v>NA</v>
      </c>
      <c r="L9" s="36" t="str">
        <f>'P09'!$D10</f>
        <v>NA</v>
      </c>
      <c r="M9" s="39">
        <f t="shared" si="0"/>
        <v>0</v>
      </c>
      <c r="N9" s="39">
        <f t="shared" si="1"/>
        <v>0</v>
      </c>
      <c r="O9" s="39">
        <f t="shared" si="2"/>
        <v>9</v>
      </c>
      <c r="P9" s="39">
        <f t="shared" si="3"/>
        <v>0</v>
      </c>
      <c r="Q9" t="str">
        <f t="shared" si="4"/>
        <v>NA</v>
      </c>
      <c r="R9">
        <v>1</v>
      </c>
      <c r="S9" s="36" t="str">
        <f>Critères!$B9</f>
        <v>1.7</v>
      </c>
      <c r="T9" s="36" t="str">
        <f>Critères!$A3</f>
        <v>IMAGES</v>
      </c>
      <c r="U9" s="36" t="str">
        <f>'P01'!$E10</f>
        <v>N</v>
      </c>
      <c r="V9" s="36" t="str">
        <f>'P02'!$E10</f>
        <v>N</v>
      </c>
      <c r="W9" s="36" t="str">
        <f>'P03'!$E10</f>
        <v>N</v>
      </c>
      <c r="X9" s="36" t="str">
        <f>'P04'!$E10</f>
        <v>N</v>
      </c>
      <c r="Y9" s="36" t="str">
        <f>'P05'!$E10</f>
        <v>N</v>
      </c>
      <c r="Z9" s="36" t="str">
        <f>'P06'!$E10</f>
        <v>N</v>
      </c>
      <c r="AA9" s="36" t="str">
        <f>'P07'!$E10</f>
        <v>N</v>
      </c>
      <c r="AB9" s="36" t="str">
        <f>'P08'!$E10</f>
        <v>N</v>
      </c>
      <c r="AC9" s="36" t="str">
        <f>'P09'!$E10</f>
        <v>N</v>
      </c>
      <c r="AD9" s="39">
        <f t="shared" si="5"/>
        <v>0</v>
      </c>
    </row>
    <row r="10" spans="1:30">
      <c r="A10">
        <v>1</v>
      </c>
      <c r="B10" s="36" t="str">
        <f>Critères!$B10</f>
        <v>1.8</v>
      </c>
      <c r="C10" s="36" t="str">
        <f>Critères!$A3</f>
        <v>IMAGES</v>
      </c>
      <c r="D10" s="36" t="str">
        <f>'P01'!$D11</f>
        <v>NA</v>
      </c>
      <c r="E10" s="36" t="str">
        <f>'P02'!$D11</f>
        <v>NA</v>
      </c>
      <c r="F10" s="36" t="str">
        <f>'P03'!$D11</f>
        <v>NA</v>
      </c>
      <c r="G10" s="36" t="str">
        <f>'P04'!$D11</f>
        <v>NA</v>
      </c>
      <c r="H10" s="36" t="str">
        <f>'P05'!$D11</f>
        <v>NA</v>
      </c>
      <c r="I10" s="36" t="str">
        <f>'P06'!$D11</f>
        <v>NA</v>
      </c>
      <c r="J10" s="36" t="str">
        <f>'P07'!$D11</f>
        <v>NA</v>
      </c>
      <c r="K10" s="36" t="str">
        <f>'P08'!$D11</f>
        <v>NA</v>
      </c>
      <c r="L10" s="36" t="str">
        <f>'P09'!$D11</f>
        <v>NA</v>
      </c>
      <c r="M10" s="39">
        <f t="shared" si="0"/>
        <v>0</v>
      </c>
      <c r="N10" s="39">
        <f t="shared" si="1"/>
        <v>0</v>
      </c>
      <c r="O10" s="39">
        <f t="shared" si="2"/>
        <v>9</v>
      </c>
      <c r="P10" s="39">
        <f t="shared" si="3"/>
        <v>0</v>
      </c>
      <c r="Q10" t="str">
        <f t="shared" si="4"/>
        <v>NA</v>
      </c>
      <c r="R10">
        <v>1</v>
      </c>
      <c r="S10" s="36" t="str">
        <f>Critères!$B10</f>
        <v>1.8</v>
      </c>
      <c r="T10" s="36" t="str">
        <f>Critères!$A3</f>
        <v>IMAGES</v>
      </c>
      <c r="U10" s="36" t="str">
        <f>'P01'!$E11</f>
        <v>N</v>
      </c>
      <c r="V10" s="36" t="str">
        <f>'P02'!$E11</f>
        <v>N</v>
      </c>
      <c r="W10" s="36" t="str">
        <f>'P03'!$E11</f>
        <v>N</v>
      </c>
      <c r="X10" s="36" t="str">
        <f>'P04'!$E11</f>
        <v>N</v>
      </c>
      <c r="Y10" s="36" t="str">
        <f>'P05'!$E11</f>
        <v>N</v>
      </c>
      <c r="Z10" s="36" t="str">
        <f>'P06'!$E11</f>
        <v>N</v>
      </c>
      <c r="AA10" s="36" t="str">
        <f>'P07'!$E11</f>
        <v>N</v>
      </c>
      <c r="AB10" s="36" t="str">
        <f>'P08'!$E11</f>
        <v>N</v>
      </c>
      <c r="AC10" s="36" t="str">
        <f>'P09'!$E11</f>
        <v>N</v>
      </c>
      <c r="AD10" s="39">
        <f t="shared" si="5"/>
        <v>0</v>
      </c>
    </row>
    <row r="11" spans="1:30">
      <c r="A11">
        <v>1</v>
      </c>
      <c r="B11" s="36" t="str">
        <f>Critères!$B11</f>
        <v>1.9</v>
      </c>
      <c r="C11" s="36" t="str">
        <f>Critères!$A3</f>
        <v>IMAGES</v>
      </c>
      <c r="D11" s="36" t="str">
        <f>'P01'!$D12</f>
        <v>NA</v>
      </c>
      <c r="E11" s="36" t="str">
        <f>'P02'!$D12</f>
        <v>NA</v>
      </c>
      <c r="F11" s="36" t="str">
        <f>'P03'!$D12</f>
        <v>NA</v>
      </c>
      <c r="G11" s="36" t="str">
        <f>'P04'!$D12</f>
        <v>NA</v>
      </c>
      <c r="H11" s="36" t="str">
        <f>'P05'!$D12</f>
        <v>NA</v>
      </c>
      <c r="I11" s="36" t="str">
        <f>'P06'!$D12</f>
        <v>NA</v>
      </c>
      <c r="J11" s="36" t="str">
        <f>'P07'!$D12</f>
        <v>NA</v>
      </c>
      <c r="K11" s="36" t="str">
        <f>'P08'!$D12</f>
        <v>NA</v>
      </c>
      <c r="L11" s="36" t="str">
        <f>'P09'!$D12</f>
        <v>NA</v>
      </c>
      <c r="M11" s="39">
        <f t="shared" si="0"/>
        <v>0</v>
      </c>
      <c r="N11" s="39">
        <f t="shared" si="1"/>
        <v>0</v>
      </c>
      <c r="O11" s="39">
        <f t="shared" si="2"/>
        <v>9</v>
      </c>
      <c r="P11" s="39">
        <f t="shared" si="3"/>
        <v>0</v>
      </c>
      <c r="Q11" t="str">
        <f t="shared" si="4"/>
        <v>NA</v>
      </c>
      <c r="R11">
        <v>1</v>
      </c>
      <c r="S11" s="36" t="str">
        <f>Critères!$B11</f>
        <v>1.9</v>
      </c>
      <c r="T11" s="36" t="str">
        <f>Critères!$A3</f>
        <v>IMAGES</v>
      </c>
      <c r="U11" s="36" t="str">
        <f>'P01'!$E12</f>
        <v>N</v>
      </c>
      <c r="V11" s="36" t="str">
        <f>'P02'!$E12</f>
        <v>N</v>
      </c>
      <c r="W11" s="36" t="str">
        <f>'P03'!$E12</f>
        <v>N</v>
      </c>
      <c r="X11" s="36" t="str">
        <f>'P04'!$E12</f>
        <v>N</v>
      </c>
      <c r="Y11" s="36" t="str">
        <f>'P05'!$E12</f>
        <v>N</v>
      </c>
      <c r="Z11" s="36" t="str">
        <f>'P06'!$E12</f>
        <v>N</v>
      </c>
      <c r="AA11" s="36" t="str">
        <f>'P07'!$E12</f>
        <v>N</v>
      </c>
      <c r="AB11" s="36" t="str">
        <f>'P08'!$E12</f>
        <v>N</v>
      </c>
      <c r="AC11" s="36" t="str">
        <f>'P09'!$E12</f>
        <v>N</v>
      </c>
      <c r="AD11" s="39">
        <f t="shared" si="5"/>
        <v>0</v>
      </c>
    </row>
    <row r="12" spans="1:30">
      <c r="A12" s="5"/>
      <c r="B12" s="42"/>
      <c r="C12" s="42"/>
      <c r="D12" s="42"/>
      <c r="E12" s="42"/>
      <c r="F12" s="42"/>
      <c r="G12" s="42"/>
      <c r="H12" s="42"/>
      <c r="I12" s="42"/>
      <c r="J12" s="42"/>
      <c r="K12" s="42"/>
      <c r="L12" s="42"/>
      <c r="M12" s="43">
        <f>SUM(M3:M11)</f>
        <v>16</v>
      </c>
      <c r="N12" s="43">
        <f>SUM(N3:N11)</f>
        <v>11</v>
      </c>
      <c r="O12" s="43">
        <f>SUM(O3:O11)</f>
        <v>54</v>
      </c>
      <c r="P12" s="43">
        <f>SUM(P3:P11)</f>
        <v>0</v>
      </c>
      <c r="R12" s="5"/>
      <c r="S12" s="42"/>
      <c r="T12" s="42"/>
      <c r="U12" s="42"/>
      <c r="V12" s="42"/>
      <c r="W12" s="42"/>
      <c r="X12" s="42"/>
      <c r="Y12" s="42"/>
      <c r="Z12" s="42"/>
      <c r="AA12" s="42"/>
      <c r="AB12" s="42"/>
      <c r="AC12" s="42"/>
      <c r="AD12" s="43">
        <f>SUM(AD1:AD11)</f>
        <v>0</v>
      </c>
    </row>
    <row r="13" spans="1:30">
      <c r="A13">
        <v>2</v>
      </c>
      <c r="B13" s="36" t="str">
        <f>Critères!$B12</f>
        <v>2.1</v>
      </c>
      <c r="C13" s="36" t="str">
        <f>Critères!$A12</f>
        <v>CADRES</v>
      </c>
      <c r="D13" s="36" t="str">
        <f>'P01'!$D13</f>
        <v>C</v>
      </c>
      <c r="E13" s="36" t="str">
        <f>'P02'!$D13</f>
        <v>NA</v>
      </c>
      <c r="F13" s="36" t="str">
        <f>'P03'!$D13</f>
        <v>NA</v>
      </c>
      <c r="G13" s="36" t="str">
        <f>'P04'!$D13</f>
        <v>NA</v>
      </c>
      <c r="H13" s="36" t="str">
        <f>'P05'!$D13</f>
        <v>NA</v>
      </c>
      <c r="I13" s="36" t="str">
        <f>'P06'!$D13</f>
        <v>NA</v>
      </c>
      <c r="J13" s="36" t="str">
        <f>'P07'!$D13</f>
        <v>NA</v>
      </c>
      <c r="K13" s="36" t="str">
        <f>'P08'!$D13</f>
        <v>NA</v>
      </c>
      <c r="L13" s="36" t="str">
        <f>'P09'!$D13</f>
        <v>NA</v>
      </c>
      <c r="M13" s="39">
        <f>COUNTIF(D13:L13,"C")</f>
        <v>1</v>
      </c>
      <c r="N13" s="39">
        <f>COUNTIF(D13:L13,"NC")</f>
        <v>0</v>
      </c>
      <c r="O13" s="39">
        <f>COUNTIF(D13:L13,"NA")</f>
        <v>8</v>
      </c>
      <c r="P13" s="39">
        <f>COUNTIF(D13:L13,"NT")</f>
        <v>0</v>
      </c>
      <c r="Q13" t="str">
        <f>IF(N13&gt;0,"NC",IF(M13&gt;0,"C",IF(P13&gt;0,"NT","NA")))</f>
        <v>C</v>
      </c>
      <c r="R13">
        <v>2</v>
      </c>
      <c r="S13" s="36" t="str">
        <f>Critères!$B12</f>
        <v>2.1</v>
      </c>
      <c r="T13" s="36" t="str">
        <f>Critères!$A12</f>
        <v>CADRES</v>
      </c>
      <c r="U13" s="36" t="str">
        <f>'P01'!$E13</f>
        <v>N</v>
      </c>
      <c r="V13" s="36" t="str">
        <f>'P02'!$E13</f>
        <v>N</v>
      </c>
      <c r="W13" s="36" t="str">
        <f>'P03'!$E13</f>
        <v>N</v>
      </c>
      <c r="X13" s="36" t="str">
        <f>'P04'!$E13</f>
        <v>N</v>
      </c>
      <c r="Y13" s="36" t="str">
        <f>'P05'!$E13</f>
        <v>N</v>
      </c>
      <c r="Z13" s="36" t="str">
        <f>'P06'!$E13</f>
        <v>N</v>
      </c>
      <c r="AA13" s="36" t="str">
        <f>'P07'!$E13</f>
        <v>N</v>
      </c>
      <c r="AB13" s="36" t="str">
        <f>'P08'!$E13</f>
        <v>N</v>
      </c>
      <c r="AC13" s="36" t="str">
        <f>'P09'!$E13</f>
        <v>N</v>
      </c>
      <c r="AD13" s="39">
        <f>COUNTIF(U13:AC13,"D")</f>
        <v>0</v>
      </c>
    </row>
    <row r="14" spans="1:30">
      <c r="A14">
        <v>2</v>
      </c>
      <c r="B14" s="36" t="str">
        <f>Critères!$B13</f>
        <v>2.2</v>
      </c>
      <c r="C14" s="36" t="str">
        <f>Critères!$A12</f>
        <v>CADRES</v>
      </c>
      <c r="D14" s="36" t="str">
        <f>'P01'!$D14</f>
        <v>C</v>
      </c>
      <c r="E14" s="36" t="str">
        <f>'P02'!$D14</f>
        <v>NA</v>
      </c>
      <c r="F14" s="36" t="str">
        <f>'P03'!$D14</f>
        <v>NA</v>
      </c>
      <c r="G14" s="36" t="str">
        <f>'P04'!$D14</f>
        <v>NA</v>
      </c>
      <c r="H14" s="36" t="str">
        <f>'P05'!$D14</f>
        <v>NA</v>
      </c>
      <c r="I14" s="36" t="str">
        <f>'P06'!$D14</f>
        <v>NA</v>
      </c>
      <c r="J14" s="36" t="str">
        <f>'P07'!$D14</f>
        <v>NA</v>
      </c>
      <c r="K14" s="36" t="str">
        <f>'P08'!$D14</f>
        <v>NA</v>
      </c>
      <c r="L14" s="36" t="str">
        <f>'P09'!$D14</f>
        <v>NA</v>
      </c>
      <c r="M14" s="39">
        <f>COUNTIF(D14:L14,"C")</f>
        <v>1</v>
      </c>
      <c r="N14" s="39">
        <f>COUNTIF(D14:L14,"NC")</f>
        <v>0</v>
      </c>
      <c r="O14" s="39">
        <f>COUNTIF(D14:L14,"NA")</f>
        <v>8</v>
      </c>
      <c r="P14" s="39">
        <f>COUNTIF(D14:L14,"NT")</f>
        <v>0</v>
      </c>
      <c r="Q14" t="str">
        <f>IF(N14&gt;0,"NC",IF(M14&gt;0,"C",IF(P14&gt;0,"NT","NA")))</f>
        <v>C</v>
      </c>
      <c r="R14">
        <v>2</v>
      </c>
      <c r="S14" s="36" t="str">
        <f>Critères!$B13</f>
        <v>2.2</v>
      </c>
      <c r="T14" s="36" t="str">
        <f>Critères!$A12</f>
        <v>CADRES</v>
      </c>
      <c r="U14" s="36" t="str">
        <f>'P01'!$E14</f>
        <v>N</v>
      </c>
      <c r="V14" s="36" t="str">
        <f>'P02'!$E14</f>
        <v>N</v>
      </c>
      <c r="W14" s="36" t="str">
        <f>'P03'!$E14</f>
        <v>N</v>
      </c>
      <c r="X14" s="36" t="str">
        <f>'P04'!$E14</f>
        <v>N</v>
      </c>
      <c r="Y14" s="36" t="str">
        <f>'P05'!$E14</f>
        <v>N</v>
      </c>
      <c r="Z14" s="36" t="str">
        <f>'P06'!$E14</f>
        <v>N</v>
      </c>
      <c r="AA14" s="36" t="str">
        <f>'P07'!$E14</f>
        <v>N</v>
      </c>
      <c r="AB14" s="36" t="str">
        <f>'P08'!$E14</f>
        <v>N</v>
      </c>
      <c r="AC14" s="36" t="str">
        <f>'P09'!$E14</f>
        <v>N</v>
      </c>
      <c r="AD14" s="39">
        <f>COUNTIF(U14:AC14,"D")</f>
        <v>0</v>
      </c>
    </row>
    <row r="15" spans="1:30">
      <c r="A15" s="5"/>
      <c r="B15" s="42"/>
      <c r="C15" s="42"/>
      <c r="D15" s="42"/>
      <c r="E15" s="42"/>
      <c r="F15" s="42"/>
      <c r="G15" s="42"/>
      <c r="H15" s="42"/>
      <c r="I15" s="42"/>
      <c r="J15" s="42"/>
      <c r="K15" s="42"/>
      <c r="L15" s="42"/>
      <c r="M15" s="43">
        <f>SUM(M13:M14)</f>
        <v>2</v>
      </c>
      <c r="N15" s="43">
        <f>SUM(N13:N14)</f>
        <v>0</v>
      </c>
      <c r="O15" s="43">
        <f>SUM(O13:O14)</f>
        <v>16</v>
      </c>
      <c r="P15" s="43">
        <f>SUM(P13:P14)</f>
        <v>0</v>
      </c>
      <c r="R15" s="5"/>
      <c r="S15" s="42"/>
      <c r="T15" s="42"/>
      <c r="U15" s="42"/>
      <c r="V15" s="42"/>
      <c r="W15" s="42"/>
      <c r="X15" s="42"/>
      <c r="Y15" s="42"/>
      <c r="Z15" s="42"/>
      <c r="AA15" s="42"/>
      <c r="AB15" s="42"/>
      <c r="AC15" s="42"/>
      <c r="AD15" s="43">
        <f>SUM(AD13:AD14)</f>
        <v>0</v>
      </c>
    </row>
    <row r="16" spans="1:30">
      <c r="A16">
        <v>3</v>
      </c>
      <c r="B16" s="36" t="str">
        <f>Critères!$B14</f>
        <v>3.1</v>
      </c>
      <c r="C16" s="36" t="str">
        <f>Critères!$A14</f>
        <v>COULEURS</v>
      </c>
      <c r="D16" s="36" t="str">
        <f>'P01'!$D15</f>
        <v>C</v>
      </c>
      <c r="E16" s="36" t="str">
        <f>'P02'!$D15</f>
        <v>C</v>
      </c>
      <c r="F16" s="36" t="str">
        <f>'P03'!$D15</f>
        <v>C</v>
      </c>
      <c r="G16" s="36" t="str">
        <f>'P04'!$D15</f>
        <v>C</v>
      </c>
      <c r="H16" s="36" t="str">
        <f>'P05'!$D15</f>
        <v>C</v>
      </c>
      <c r="I16" s="36" t="str">
        <f>'P06'!$D15</f>
        <v>C</v>
      </c>
      <c r="J16" s="36" t="str">
        <f>'P07'!$D15</f>
        <v>C</v>
      </c>
      <c r="K16" s="36" t="str">
        <f>'P08'!$D15</f>
        <v>C</v>
      </c>
      <c r="L16" s="36" t="str">
        <f>'P09'!$D15</f>
        <v>C</v>
      </c>
      <c r="M16" s="39">
        <f>COUNTIF(D16:L16,"C")</f>
        <v>9</v>
      </c>
      <c r="N16" s="39">
        <f>COUNTIF(D16:L16,"NC")</f>
        <v>0</v>
      </c>
      <c r="O16" s="39">
        <f>COUNTIF(D16:L16,"NA")</f>
        <v>0</v>
      </c>
      <c r="P16" s="39">
        <f>COUNTIF(D16:L16,"NT")</f>
        <v>0</v>
      </c>
      <c r="Q16" t="str">
        <f>IF(N16&gt;0,"NC",IF(M16&gt;0,"C",IF(P16&gt;0,"NT","NA")))</f>
        <v>C</v>
      </c>
      <c r="R16">
        <v>3</v>
      </c>
      <c r="S16" s="36" t="str">
        <f>Critères!$B14</f>
        <v>3.1</v>
      </c>
      <c r="T16" s="36" t="str">
        <f>Critères!$A14</f>
        <v>COULEURS</v>
      </c>
      <c r="U16" s="36" t="str">
        <f>'P01'!$E15</f>
        <v>N</v>
      </c>
      <c r="V16" s="36" t="str">
        <f>'P02'!$E15</f>
        <v>N</v>
      </c>
      <c r="W16" s="36" t="str">
        <f>'P03'!$E15</f>
        <v>N</v>
      </c>
      <c r="X16" s="36" t="str">
        <f>'P04'!$E15</f>
        <v>N</v>
      </c>
      <c r="Y16" s="36" t="str">
        <f>'P05'!$E15</f>
        <v>N</v>
      </c>
      <c r="Z16" s="36" t="str">
        <f>'P06'!$E15</f>
        <v>N</v>
      </c>
      <c r="AA16" s="36" t="str">
        <f>'P07'!$E15</f>
        <v>N</v>
      </c>
      <c r="AB16" s="36" t="str">
        <f>'P08'!$E15</f>
        <v>N</v>
      </c>
      <c r="AC16" s="36" t="str">
        <f>'P09'!$E15</f>
        <v>N</v>
      </c>
      <c r="AD16" s="39">
        <f>COUNTIF(U16:AC16,"D")</f>
        <v>0</v>
      </c>
    </row>
    <row r="17" spans="1:30">
      <c r="A17">
        <v>3</v>
      </c>
      <c r="B17" s="36" t="str">
        <f>Critères!$B15</f>
        <v>3.2</v>
      </c>
      <c r="C17" s="36" t="str">
        <f>Critères!$A14</f>
        <v>COULEURS</v>
      </c>
      <c r="D17" s="36" t="str">
        <f>'P01'!$D16</f>
        <v>NC</v>
      </c>
      <c r="E17" s="36" t="str">
        <f>'P02'!$D16</f>
        <v>NC</v>
      </c>
      <c r="F17" s="36" t="str">
        <f>'P03'!$D16</f>
        <v>NC</v>
      </c>
      <c r="G17" s="36" t="str">
        <f>'P04'!$D16</f>
        <v>NC</v>
      </c>
      <c r="H17" s="36" t="str">
        <f>'P05'!$D16</f>
        <v>NC</v>
      </c>
      <c r="I17" s="36" t="str">
        <f>'P06'!$D16</f>
        <v>NC</v>
      </c>
      <c r="J17" s="36" t="str">
        <f>'P07'!$D16</f>
        <v>NC</v>
      </c>
      <c r="K17" s="36" t="str">
        <f>'P08'!$D16</f>
        <v>NC</v>
      </c>
      <c r="L17" s="36" t="str">
        <f>'P09'!$D16</f>
        <v>NC</v>
      </c>
      <c r="M17" s="39">
        <f>COUNTIF(D17:L17,"C")</f>
        <v>0</v>
      </c>
      <c r="N17" s="39">
        <f>COUNTIF(D17:L17,"NC")</f>
        <v>9</v>
      </c>
      <c r="O17" s="39">
        <f>COUNTIF(D17:L17,"NA")</f>
        <v>0</v>
      </c>
      <c r="P17" s="39">
        <f>COUNTIF(D17:L17,"NT")</f>
        <v>0</v>
      </c>
      <c r="Q17" t="str">
        <f>IF(N17&gt;0,"NC",IF(M17&gt;0,"C",IF(P17&gt;0,"NT","NA")))</f>
        <v>NC</v>
      </c>
      <c r="R17">
        <v>3</v>
      </c>
      <c r="S17" s="36" t="str">
        <f>Critères!$B15</f>
        <v>3.2</v>
      </c>
      <c r="T17" s="36" t="str">
        <f>Critères!$A14</f>
        <v>COULEURS</v>
      </c>
      <c r="U17" s="36" t="str">
        <f>'P01'!$E16</f>
        <v>N</v>
      </c>
      <c r="V17" s="36" t="str">
        <f>'P02'!$E16</f>
        <v>N</v>
      </c>
      <c r="W17" s="36" t="str">
        <f>'P03'!$E16</f>
        <v>N</v>
      </c>
      <c r="X17" s="36" t="str">
        <f>'P04'!$E16</f>
        <v>N</v>
      </c>
      <c r="Y17" s="36" t="str">
        <f>'P05'!$E16</f>
        <v>N</v>
      </c>
      <c r="Z17" s="36" t="str">
        <f>'P06'!$E16</f>
        <v>N</v>
      </c>
      <c r="AA17" s="36" t="str">
        <f>'P07'!$E16</f>
        <v>N</v>
      </c>
      <c r="AB17" s="36" t="str">
        <f>'P08'!$E16</f>
        <v>N</v>
      </c>
      <c r="AC17" s="36" t="str">
        <f>'P09'!$E16</f>
        <v>N</v>
      </c>
      <c r="AD17" s="39">
        <f>COUNTIF(U17:AC17,"D")</f>
        <v>0</v>
      </c>
    </row>
    <row r="18" spans="1:30">
      <c r="A18">
        <v>3</v>
      </c>
      <c r="B18" s="36" t="str">
        <f>Critères!$B16</f>
        <v>3.3</v>
      </c>
      <c r="C18" s="36" t="str">
        <f>Critères!$A14</f>
        <v>COULEURS</v>
      </c>
      <c r="D18" s="36" t="str">
        <f>'P01'!$D17</f>
        <v>C</v>
      </c>
      <c r="E18" s="36" t="str">
        <f>'P02'!$D17</f>
        <v>C</v>
      </c>
      <c r="F18" s="36" t="str">
        <f>'P03'!$D17</f>
        <v>C</v>
      </c>
      <c r="G18" s="36" t="str">
        <f>'P04'!$D17</f>
        <v>C</v>
      </c>
      <c r="H18" s="36" t="str">
        <f>'P05'!$D17</f>
        <v>NC</v>
      </c>
      <c r="I18" s="36" t="str">
        <f>'P06'!$D17</f>
        <v>C</v>
      </c>
      <c r="J18" s="36" t="str">
        <f>'P07'!$D17</f>
        <v>C</v>
      </c>
      <c r="K18" s="36" t="str">
        <f>'P08'!$D17</f>
        <v>NC</v>
      </c>
      <c r="L18" s="36" t="str">
        <f>'P09'!$D17</f>
        <v>C</v>
      </c>
      <c r="M18" s="39">
        <f>COUNTIF(D18:L18,"C")</f>
        <v>7</v>
      </c>
      <c r="N18" s="39">
        <f>COUNTIF(D18:L18,"NC")</f>
        <v>2</v>
      </c>
      <c r="O18" s="39">
        <f>COUNTIF(D18:L18,"NA")</f>
        <v>0</v>
      </c>
      <c r="P18" s="39">
        <f>COUNTIF(D18:L18,"NT")</f>
        <v>0</v>
      </c>
      <c r="Q18" t="str">
        <f>IF(N18&gt;0,"NC",IF(M18&gt;0,"C",IF(P18&gt;0,"NT","NA")))</f>
        <v>NC</v>
      </c>
      <c r="R18">
        <v>3</v>
      </c>
      <c r="S18" s="36" t="str">
        <f>Critères!$B16</f>
        <v>3.3</v>
      </c>
      <c r="T18" s="36" t="str">
        <f>Critères!$A14</f>
        <v>COULEURS</v>
      </c>
      <c r="U18" s="36" t="str">
        <f>'P01'!$E17</f>
        <v>N</v>
      </c>
      <c r="V18" s="36" t="str">
        <f>'P02'!$E17</f>
        <v>N</v>
      </c>
      <c r="W18" s="36" t="str">
        <f>'P03'!$E17</f>
        <v>N</v>
      </c>
      <c r="X18" s="36" t="str">
        <f>'P04'!$E17</f>
        <v>N</v>
      </c>
      <c r="Y18" s="36" t="str">
        <f>'P05'!$E17</f>
        <v>N</v>
      </c>
      <c r="Z18" s="36" t="str">
        <f>'P06'!$E17</f>
        <v>N</v>
      </c>
      <c r="AA18" s="36" t="str">
        <f>'P07'!$E17</f>
        <v>N</v>
      </c>
      <c r="AB18" s="36" t="str">
        <f>'P08'!$E17</f>
        <v>N</v>
      </c>
      <c r="AC18" s="36" t="str">
        <f>'P09'!$E17</f>
        <v>N</v>
      </c>
      <c r="AD18" s="39">
        <f>COUNTIF(U18:AC18,"D")</f>
        <v>0</v>
      </c>
    </row>
    <row r="19" spans="1:30">
      <c r="A19" s="5"/>
      <c r="B19" s="42"/>
      <c r="C19" s="42"/>
      <c r="D19" s="42"/>
      <c r="E19" s="42"/>
      <c r="F19" s="42"/>
      <c r="G19" s="42"/>
      <c r="H19" s="42"/>
      <c r="I19" s="42"/>
      <c r="J19" s="42"/>
      <c r="K19" s="42"/>
      <c r="L19" s="42"/>
      <c r="M19" s="43">
        <f>SUM(M16:M18)</f>
        <v>16</v>
      </c>
      <c r="N19" s="43">
        <f>SUM(N16:N18)</f>
        <v>11</v>
      </c>
      <c r="O19" s="43">
        <f>SUM(O16:O18)</f>
        <v>0</v>
      </c>
      <c r="P19" s="43">
        <f>SUM(P16:P18)</f>
        <v>0</v>
      </c>
      <c r="R19" s="5"/>
      <c r="S19" s="42"/>
      <c r="T19" s="42"/>
      <c r="U19" s="42"/>
      <c r="V19" s="42"/>
      <c r="W19" s="42"/>
      <c r="X19" s="42"/>
      <c r="Y19" s="42"/>
      <c r="Z19" s="42"/>
      <c r="AA19" s="42"/>
      <c r="AB19" s="42"/>
      <c r="AC19" s="42"/>
      <c r="AD19" s="43">
        <f>SUM(AD16:AD18)</f>
        <v>0</v>
      </c>
    </row>
    <row r="20" spans="1:30">
      <c r="A20">
        <v>4</v>
      </c>
      <c r="B20" s="36" t="str">
        <f>Critères!$B17</f>
        <v>4.1</v>
      </c>
      <c r="C20" s="36" t="str">
        <f>Critères!$A17</f>
        <v>MULTIMÉDIA</v>
      </c>
      <c r="D20" s="36" t="str">
        <f>'P01'!$D18</f>
        <v>NC</v>
      </c>
      <c r="E20" s="36" t="str">
        <f>'P02'!$D18</f>
        <v>NA</v>
      </c>
      <c r="F20" s="36" t="str">
        <f>'P03'!$D18</f>
        <v>NA</v>
      </c>
      <c r="G20" s="36" t="str">
        <f>'P04'!$D18</f>
        <v>NA</v>
      </c>
      <c r="H20" s="36" t="str">
        <f>'P05'!$D18</f>
        <v>NA</v>
      </c>
      <c r="I20" s="36" t="str">
        <f>'P06'!$D18</f>
        <v>NA</v>
      </c>
      <c r="J20" s="36" t="str">
        <f>'P07'!$D18</f>
        <v>NA</v>
      </c>
      <c r="K20" s="36" t="str">
        <f>'P08'!$D18</f>
        <v>NA</v>
      </c>
      <c r="L20" s="36" t="str">
        <f>'P09'!$D18</f>
        <v>NA</v>
      </c>
      <c r="M20" s="39">
        <f t="shared" ref="M20:M32" si="6">COUNTIF(D20:L20,"C")</f>
        <v>0</v>
      </c>
      <c r="N20" s="39">
        <f t="shared" ref="N20:N32" si="7">COUNTIF(D20:L20,"NC")</f>
        <v>1</v>
      </c>
      <c r="O20" s="39">
        <f t="shared" ref="O20:O32" si="8">COUNTIF(D20:L20,"NA")</f>
        <v>8</v>
      </c>
      <c r="P20" s="39">
        <f t="shared" ref="P20:P32" si="9">COUNTIF(D20:L20,"NT")</f>
        <v>0</v>
      </c>
      <c r="Q20" t="str">
        <f t="shared" ref="Q20:Q32" si="10">IF(N20&gt;0,"NC",IF(M20&gt;0,"C",IF(P20&gt;0,"NT","NA")))</f>
        <v>NC</v>
      </c>
      <c r="R20">
        <v>4</v>
      </c>
      <c r="S20" s="36" t="str">
        <f>Critères!$B17</f>
        <v>4.1</v>
      </c>
      <c r="T20" s="36" t="str">
        <f>Critères!$A17</f>
        <v>MULTIMÉDIA</v>
      </c>
      <c r="U20" s="36" t="str">
        <f>'P01'!$E18</f>
        <v>N</v>
      </c>
      <c r="V20" s="36" t="str">
        <f>'P02'!$E18</f>
        <v>N</v>
      </c>
      <c r="W20" s="36" t="str">
        <f>'P03'!$E18</f>
        <v>N</v>
      </c>
      <c r="X20" s="36" t="str">
        <f>'P04'!$E18</f>
        <v>N</v>
      </c>
      <c r="Y20" s="36" t="str">
        <f>'P05'!$E18</f>
        <v>N</v>
      </c>
      <c r="Z20" s="36" t="str">
        <f>'P06'!$E18</f>
        <v>N</v>
      </c>
      <c r="AA20" s="36" t="str">
        <f>'P07'!$E18</f>
        <v>N</v>
      </c>
      <c r="AB20" s="36" t="str">
        <f>'P08'!$E18</f>
        <v>N</v>
      </c>
      <c r="AC20" s="36" t="str">
        <f>'P09'!$E18</f>
        <v>N</v>
      </c>
      <c r="AD20" s="39">
        <f t="shared" ref="AD20:AD32" si="11">COUNTIF(U20:AC20,"D")</f>
        <v>0</v>
      </c>
    </row>
    <row r="21" spans="1:30">
      <c r="A21">
        <v>4</v>
      </c>
      <c r="B21" s="36" t="str">
        <f>Critères!$B18</f>
        <v>4.2</v>
      </c>
      <c r="C21" s="36" t="str">
        <f>Critères!$A17</f>
        <v>MULTIMÉDIA</v>
      </c>
      <c r="D21" s="36" t="str">
        <f>'P01'!$D19</f>
        <v>NA</v>
      </c>
      <c r="E21" s="36" t="str">
        <f>'P02'!$D19</f>
        <v>NA</v>
      </c>
      <c r="F21" s="36" t="str">
        <f>'P03'!$D19</f>
        <v>NA</v>
      </c>
      <c r="G21" s="36" t="str">
        <f>'P04'!$D19</f>
        <v>NA</v>
      </c>
      <c r="H21" s="36" t="str">
        <f>'P05'!$D19</f>
        <v>NA</v>
      </c>
      <c r="I21" s="36" t="str">
        <f>'P06'!$D19</f>
        <v>NA</v>
      </c>
      <c r="J21" s="36" t="str">
        <f>'P07'!$D19</f>
        <v>NA</v>
      </c>
      <c r="K21" s="36" t="str">
        <f>'P08'!$D19</f>
        <v>NA</v>
      </c>
      <c r="L21" s="36" t="str">
        <f>'P09'!$D19</f>
        <v>NA</v>
      </c>
      <c r="M21" s="39">
        <f t="shared" si="6"/>
        <v>0</v>
      </c>
      <c r="N21" s="39">
        <f t="shared" si="7"/>
        <v>0</v>
      </c>
      <c r="O21" s="39">
        <f t="shared" si="8"/>
        <v>9</v>
      </c>
      <c r="P21" s="39">
        <f t="shared" si="9"/>
        <v>0</v>
      </c>
      <c r="Q21" t="str">
        <f t="shared" si="10"/>
        <v>NA</v>
      </c>
      <c r="R21">
        <v>4</v>
      </c>
      <c r="S21" s="36" t="str">
        <f>Critères!$B18</f>
        <v>4.2</v>
      </c>
      <c r="T21" s="36" t="str">
        <f>Critères!$A17</f>
        <v>MULTIMÉDIA</v>
      </c>
      <c r="U21" s="36" t="str">
        <f>'P01'!$E19</f>
        <v>N</v>
      </c>
      <c r="V21" s="36" t="str">
        <f>'P02'!$E19</f>
        <v>N</v>
      </c>
      <c r="W21" s="36" t="str">
        <f>'P03'!$E19</f>
        <v>N</v>
      </c>
      <c r="X21" s="36" t="str">
        <f>'P04'!$E19</f>
        <v>N</v>
      </c>
      <c r="Y21" s="36" t="str">
        <f>'P05'!$E19</f>
        <v>N</v>
      </c>
      <c r="Z21" s="36" t="str">
        <f>'P06'!$E19</f>
        <v>N</v>
      </c>
      <c r="AA21" s="36" t="str">
        <f>'P07'!$E19</f>
        <v>N</v>
      </c>
      <c r="AB21" s="36" t="str">
        <f>'P08'!$E19</f>
        <v>N</v>
      </c>
      <c r="AC21" s="36" t="str">
        <f>'P09'!$E19</f>
        <v>N</v>
      </c>
      <c r="AD21" s="39">
        <f t="shared" si="11"/>
        <v>0</v>
      </c>
    </row>
    <row r="22" spans="1:30">
      <c r="A22">
        <v>4</v>
      </c>
      <c r="B22" s="36" t="str">
        <f>Critères!$B19</f>
        <v>4.3</v>
      </c>
      <c r="C22" s="36" t="str">
        <f>Critères!$A17</f>
        <v>MULTIMÉDIA</v>
      </c>
      <c r="D22" s="36" t="str">
        <f>'P01'!$D20</f>
        <v>NC</v>
      </c>
      <c r="E22" s="36" t="str">
        <f>'P02'!$D20</f>
        <v>NA</v>
      </c>
      <c r="F22" s="36" t="str">
        <f>'P03'!$D20</f>
        <v>NA</v>
      </c>
      <c r="G22" s="36" t="str">
        <f>'P04'!$D20</f>
        <v>NA</v>
      </c>
      <c r="H22" s="36" t="str">
        <f>'P05'!$D20</f>
        <v>NA</v>
      </c>
      <c r="I22" s="36" t="str">
        <f>'P06'!$D20</f>
        <v>NA</v>
      </c>
      <c r="J22" s="36" t="str">
        <f>'P07'!$D20</f>
        <v>NA</v>
      </c>
      <c r="K22" s="36" t="str">
        <f>'P08'!$D20</f>
        <v>NA</v>
      </c>
      <c r="L22" s="36" t="str">
        <f>'P09'!$D20</f>
        <v>NA</v>
      </c>
      <c r="M22" s="39">
        <f t="shared" si="6"/>
        <v>0</v>
      </c>
      <c r="N22" s="39">
        <f t="shared" si="7"/>
        <v>1</v>
      </c>
      <c r="O22" s="39">
        <f t="shared" si="8"/>
        <v>8</v>
      </c>
      <c r="P22" s="39">
        <f t="shared" si="9"/>
        <v>0</v>
      </c>
      <c r="Q22" t="str">
        <f t="shared" si="10"/>
        <v>NC</v>
      </c>
      <c r="R22">
        <v>4</v>
      </c>
      <c r="S22" s="36" t="str">
        <f>Critères!$B19</f>
        <v>4.3</v>
      </c>
      <c r="T22" s="36" t="str">
        <f>Critères!$A17</f>
        <v>MULTIMÉDIA</v>
      </c>
      <c r="U22" s="36" t="str">
        <f>'P01'!$E20</f>
        <v>N</v>
      </c>
      <c r="V22" s="36" t="str">
        <f>'P02'!$E20</f>
        <v>N</v>
      </c>
      <c r="W22" s="36" t="str">
        <f>'P03'!$E20</f>
        <v>N</v>
      </c>
      <c r="X22" s="36" t="str">
        <f>'P04'!$E20</f>
        <v>N</v>
      </c>
      <c r="Y22" s="36" t="str">
        <f>'P05'!$E20</f>
        <v>N</v>
      </c>
      <c r="Z22" s="36" t="str">
        <f>'P06'!$E20</f>
        <v>N</v>
      </c>
      <c r="AA22" s="36" t="str">
        <f>'P07'!$E20</f>
        <v>N</v>
      </c>
      <c r="AB22" s="36" t="str">
        <f>'P08'!$E20</f>
        <v>N</v>
      </c>
      <c r="AC22" s="36" t="str">
        <f>'P09'!$E20</f>
        <v>N</v>
      </c>
      <c r="AD22" s="39">
        <f t="shared" si="11"/>
        <v>0</v>
      </c>
    </row>
    <row r="23" spans="1:30">
      <c r="A23">
        <v>4</v>
      </c>
      <c r="B23" s="36" t="str">
        <f>Critères!$B20</f>
        <v>4.4</v>
      </c>
      <c r="C23" s="36" t="str">
        <f>Critères!$A17</f>
        <v>MULTIMÉDIA</v>
      </c>
      <c r="D23" s="36" t="str">
        <f>'P01'!$D21</f>
        <v>NA</v>
      </c>
      <c r="E23" s="36" t="str">
        <f>'P02'!$D21</f>
        <v>NA</v>
      </c>
      <c r="F23" s="36" t="str">
        <f>'P03'!$D21</f>
        <v>NA</v>
      </c>
      <c r="G23" s="36" t="str">
        <f>'P04'!$D21</f>
        <v>NA</v>
      </c>
      <c r="H23" s="36" t="str">
        <f>'P05'!$D21</f>
        <v>NA</v>
      </c>
      <c r="I23" s="36" t="str">
        <f>'P06'!$D21</f>
        <v>NA</v>
      </c>
      <c r="J23" s="36" t="str">
        <f>'P07'!$D21</f>
        <v>NA</v>
      </c>
      <c r="K23" s="36" t="str">
        <f>'P08'!$D21</f>
        <v>NA</v>
      </c>
      <c r="L23" s="36" t="str">
        <f>'P09'!$D21</f>
        <v>NA</v>
      </c>
      <c r="M23" s="39">
        <f t="shared" si="6"/>
        <v>0</v>
      </c>
      <c r="N23" s="39">
        <f t="shared" si="7"/>
        <v>0</v>
      </c>
      <c r="O23" s="39">
        <f t="shared" si="8"/>
        <v>9</v>
      </c>
      <c r="P23" s="39">
        <f t="shared" si="9"/>
        <v>0</v>
      </c>
      <c r="Q23" t="str">
        <f t="shared" si="10"/>
        <v>NA</v>
      </c>
      <c r="R23">
        <v>4</v>
      </c>
      <c r="S23" s="36" t="str">
        <f>Critères!$B20</f>
        <v>4.4</v>
      </c>
      <c r="T23" s="36" t="str">
        <f>Critères!$A17</f>
        <v>MULTIMÉDIA</v>
      </c>
      <c r="U23" s="36" t="str">
        <f>'P01'!$E21</f>
        <v>N</v>
      </c>
      <c r="V23" s="36" t="str">
        <f>'P02'!$E21</f>
        <v>N</v>
      </c>
      <c r="W23" s="36" t="str">
        <f>'P03'!$E21</f>
        <v>N</v>
      </c>
      <c r="X23" s="36" t="str">
        <f>'P04'!$E21</f>
        <v>N</v>
      </c>
      <c r="Y23" s="36" t="str">
        <f>'P05'!$E21</f>
        <v>N</v>
      </c>
      <c r="Z23" s="36" t="str">
        <f>'P06'!$E21</f>
        <v>N</v>
      </c>
      <c r="AA23" s="36" t="str">
        <f>'P07'!$E21</f>
        <v>N</v>
      </c>
      <c r="AB23" s="36" t="str">
        <f>'P08'!$E21</f>
        <v>N</v>
      </c>
      <c r="AC23" s="36" t="str">
        <f>'P09'!$E21</f>
        <v>N</v>
      </c>
      <c r="AD23" s="39">
        <f t="shared" si="11"/>
        <v>0</v>
      </c>
    </row>
    <row r="24" spans="1:30">
      <c r="A24">
        <v>4</v>
      </c>
      <c r="B24" s="36" t="str">
        <f>Critères!$B21</f>
        <v>4.5</v>
      </c>
      <c r="C24" s="36" t="str">
        <f>Critères!$A17</f>
        <v>MULTIMÉDIA</v>
      </c>
      <c r="D24" s="36" t="str">
        <f>'P01'!$D22</f>
        <v>NA</v>
      </c>
      <c r="E24" s="36" t="str">
        <f>'P02'!$D22</f>
        <v>NA</v>
      </c>
      <c r="F24" s="36" t="str">
        <f>'P03'!$D22</f>
        <v>NA</v>
      </c>
      <c r="G24" s="36" t="str">
        <f>'P04'!$D22</f>
        <v>NA</v>
      </c>
      <c r="H24" s="36" t="str">
        <f>'P05'!$D22</f>
        <v>NA</v>
      </c>
      <c r="I24" s="36" t="str">
        <f>'P06'!$D22</f>
        <v>NA</v>
      </c>
      <c r="J24" s="36" t="str">
        <f>'P07'!$D22</f>
        <v>NA</v>
      </c>
      <c r="K24" s="36" t="str">
        <f>'P08'!$D22</f>
        <v>NA</v>
      </c>
      <c r="L24" s="36" t="str">
        <f>'P09'!$D22</f>
        <v>NA</v>
      </c>
      <c r="M24" s="39">
        <f t="shared" si="6"/>
        <v>0</v>
      </c>
      <c r="N24" s="39">
        <f t="shared" si="7"/>
        <v>0</v>
      </c>
      <c r="O24" s="39">
        <f t="shared" si="8"/>
        <v>9</v>
      </c>
      <c r="P24" s="39">
        <f t="shared" si="9"/>
        <v>0</v>
      </c>
      <c r="Q24" t="str">
        <f t="shared" si="10"/>
        <v>NA</v>
      </c>
      <c r="R24">
        <v>4</v>
      </c>
      <c r="S24" s="36" t="str">
        <f>Critères!$B21</f>
        <v>4.5</v>
      </c>
      <c r="T24" s="36" t="str">
        <f>Critères!$A17</f>
        <v>MULTIMÉDIA</v>
      </c>
      <c r="U24" s="36" t="str">
        <f>'P01'!$E22</f>
        <v>N</v>
      </c>
      <c r="V24" s="36" t="str">
        <f>'P02'!$E22</f>
        <v>N</v>
      </c>
      <c r="W24" s="36" t="str">
        <f>'P03'!$E22</f>
        <v>N</v>
      </c>
      <c r="X24" s="36" t="str">
        <f>'P04'!$E22</f>
        <v>N</v>
      </c>
      <c r="Y24" s="36" t="str">
        <f>'P05'!$E22</f>
        <v>N</v>
      </c>
      <c r="Z24" s="36" t="str">
        <f>'P06'!$E22</f>
        <v>N</v>
      </c>
      <c r="AA24" s="36" t="str">
        <f>'P07'!$E22</f>
        <v>N</v>
      </c>
      <c r="AB24" s="36" t="str">
        <f>'P08'!$E22</f>
        <v>N</v>
      </c>
      <c r="AC24" s="36" t="str">
        <f>'P09'!$E22</f>
        <v>N</v>
      </c>
      <c r="AD24" s="39">
        <f t="shared" si="11"/>
        <v>0</v>
      </c>
    </row>
    <row r="25" spans="1:30">
      <c r="A25">
        <v>4</v>
      </c>
      <c r="B25" s="36" t="str">
        <f>Critères!$B22</f>
        <v>4.6</v>
      </c>
      <c r="C25" s="36" t="str">
        <f>Critères!$A17</f>
        <v>MULTIMÉDIA</v>
      </c>
      <c r="D25" s="36" t="str">
        <f>'P01'!$D23</f>
        <v>NA</v>
      </c>
      <c r="E25" s="36" t="str">
        <f>'P02'!$D23</f>
        <v>NA</v>
      </c>
      <c r="F25" s="36" t="str">
        <f>'P03'!$D23</f>
        <v>NA</v>
      </c>
      <c r="G25" s="36" t="str">
        <f>'P04'!$D23</f>
        <v>NA</v>
      </c>
      <c r="H25" s="36" t="str">
        <f>'P05'!$D23</f>
        <v>NA</v>
      </c>
      <c r="I25" s="36" t="str">
        <f>'P06'!$D23</f>
        <v>NA</v>
      </c>
      <c r="J25" s="36" t="str">
        <f>'P07'!$D23</f>
        <v>NA</v>
      </c>
      <c r="K25" s="36" t="str">
        <f>'P08'!$D23</f>
        <v>NA</v>
      </c>
      <c r="L25" s="36" t="str">
        <f>'P09'!$D23</f>
        <v>NA</v>
      </c>
      <c r="M25" s="39">
        <f t="shared" si="6"/>
        <v>0</v>
      </c>
      <c r="N25" s="39">
        <f t="shared" si="7"/>
        <v>0</v>
      </c>
      <c r="O25" s="39">
        <f t="shared" si="8"/>
        <v>9</v>
      </c>
      <c r="P25" s="39">
        <f t="shared" si="9"/>
        <v>0</v>
      </c>
      <c r="Q25" t="str">
        <f t="shared" si="10"/>
        <v>NA</v>
      </c>
      <c r="R25">
        <v>4</v>
      </c>
      <c r="S25" s="36" t="str">
        <f>Critères!$B22</f>
        <v>4.6</v>
      </c>
      <c r="T25" s="36" t="str">
        <f>Critères!$A17</f>
        <v>MULTIMÉDIA</v>
      </c>
      <c r="U25" s="36" t="str">
        <f>'P01'!$E23</f>
        <v>N</v>
      </c>
      <c r="V25" s="36" t="str">
        <f>'P02'!$E23</f>
        <v>N</v>
      </c>
      <c r="W25" s="36" t="str">
        <f>'P03'!$E23</f>
        <v>N</v>
      </c>
      <c r="X25" s="36" t="str">
        <f>'P04'!$E23</f>
        <v>N</v>
      </c>
      <c r="Y25" s="36" t="str">
        <f>'P05'!$E23</f>
        <v>N</v>
      </c>
      <c r="Z25" s="36" t="str">
        <f>'P06'!$E23</f>
        <v>N</v>
      </c>
      <c r="AA25" s="36" t="str">
        <f>'P07'!$E23</f>
        <v>N</v>
      </c>
      <c r="AB25" s="36" t="str">
        <f>'P08'!$E23</f>
        <v>N</v>
      </c>
      <c r="AC25" s="36" t="str">
        <f>'P09'!$E23</f>
        <v>N</v>
      </c>
      <c r="AD25" s="39">
        <f t="shared" si="11"/>
        <v>0</v>
      </c>
    </row>
    <row r="26" spans="1:30">
      <c r="A26">
        <v>4</v>
      </c>
      <c r="B26" s="36" t="str">
        <f>Critères!$B23</f>
        <v>4.7</v>
      </c>
      <c r="C26" s="36" t="str">
        <f>Critères!$A17</f>
        <v>MULTIMÉDIA</v>
      </c>
      <c r="D26" s="36" t="str">
        <f>'P01'!$D24</f>
        <v>C</v>
      </c>
      <c r="E26" s="36" t="str">
        <f>'P02'!$D24</f>
        <v>NA</v>
      </c>
      <c r="F26" s="36" t="str">
        <f>'P03'!$D24</f>
        <v>NA</v>
      </c>
      <c r="G26" s="36" t="str">
        <f>'P04'!$D24</f>
        <v>NA</v>
      </c>
      <c r="H26" s="36" t="str">
        <f>'P05'!$D24</f>
        <v>NA</v>
      </c>
      <c r="I26" s="36" t="str">
        <f>'P06'!$D24</f>
        <v>NA</v>
      </c>
      <c r="J26" s="36" t="str">
        <f>'P07'!$D24</f>
        <v>NA</v>
      </c>
      <c r="K26" s="36" t="str">
        <f>'P08'!$D24</f>
        <v>NA</v>
      </c>
      <c r="L26" s="36" t="str">
        <f>'P09'!$D24</f>
        <v>NA</v>
      </c>
      <c r="M26" s="39">
        <f t="shared" si="6"/>
        <v>1</v>
      </c>
      <c r="N26" s="39">
        <f t="shared" si="7"/>
        <v>0</v>
      </c>
      <c r="O26" s="39">
        <f t="shared" si="8"/>
        <v>8</v>
      </c>
      <c r="P26" s="39">
        <f t="shared" si="9"/>
        <v>0</v>
      </c>
      <c r="Q26" t="str">
        <f t="shared" si="10"/>
        <v>C</v>
      </c>
      <c r="R26">
        <v>4</v>
      </c>
      <c r="S26" s="36" t="str">
        <f>Critères!$B23</f>
        <v>4.7</v>
      </c>
      <c r="T26" s="36" t="str">
        <f>Critères!$A17</f>
        <v>MULTIMÉDIA</v>
      </c>
      <c r="U26" s="36" t="str">
        <f>'P01'!$E24</f>
        <v>N</v>
      </c>
      <c r="V26" s="36" t="str">
        <f>'P02'!$E24</f>
        <v>N</v>
      </c>
      <c r="W26" s="36" t="str">
        <f>'P03'!$E24</f>
        <v>N</v>
      </c>
      <c r="X26" s="36" t="str">
        <f>'P04'!$E24</f>
        <v>N</v>
      </c>
      <c r="Y26" s="36" t="str">
        <f>'P05'!$E24</f>
        <v>N</v>
      </c>
      <c r="Z26" s="36" t="str">
        <f>'P06'!$E24</f>
        <v>N</v>
      </c>
      <c r="AA26" s="36" t="str">
        <f>'P07'!$E24</f>
        <v>N</v>
      </c>
      <c r="AB26" s="36" t="str">
        <f>'P08'!$E24</f>
        <v>N</v>
      </c>
      <c r="AC26" s="36" t="str">
        <f>'P09'!$E24</f>
        <v>N</v>
      </c>
      <c r="AD26" s="39">
        <f t="shared" si="11"/>
        <v>0</v>
      </c>
    </row>
    <row r="27" spans="1:30">
      <c r="A27">
        <v>4</v>
      </c>
      <c r="B27" s="36" t="str">
        <f>Critères!$B24</f>
        <v>4.8</v>
      </c>
      <c r="C27" s="36" t="str">
        <f>Critères!$A17</f>
        <v>MULTIMÉDIA</v>
      </c>
      <c r="D27" s="36" t="str">
        <f>'P01'!$D25</f>
        <v>NA</v>
      </c>
      <c r="E27" s="36" t="str">
        <f>'P02'!$D25</f>
        <v>NA</v>
      </c>
      <c r="F27" s="36" t="str">
        <f>'P03'!$D25</f>
        <v>NA</v>
      </c>
      <c r="G27" s="36" t="str">
        <f>'P04'!$D25</f>
        <v>NA</v>
      </c>
      <c r="H27" s="36" t="str">
        <f>'P05'!$D25</f>
        <v>NA</v>
      </c>
      <c r="I27" s="36" t="str">
        <f>'P06'!$D25</f>
        <v>NA</v>
      </c>
      <c r="J27" s="36" t="str">
        <f>'P07'!$D25</f>
        <v>NA</v>
      </c>
      <c r="K27" s="36" t="str">
        <f>'P08'!$D25</f>
        <v>NA</v>
      </c>
      <c r="L27" s="36" t="str">
        <f>'P09'!$D25</f>
        <v>NA</v>
      </c>
      <c r="M27" s="39">
        <f t="shared" si="6"/>
        <v>0</v>
      </c>
      <c r="N27" s="39">
        <f t="shared" si="7"/>
        <v>0</v>
      </c>
      <c r="O27" s="39">
        <f t="shared" si="8"/>
        <v>9</v>
      </c>
      <c r="P27" s="39">
        <f t="shared" si="9"/>
        <v>0</v>
      </c>
      <c r="Q27" t="str">
        <f t="shared" si="10"/>
        <v>NA</v>
      </c>
      <c r="R27">
        <v>4</v>
      </c>
      <c r="S27" s="36" t="str">
        <f>Critères!$B24</f>
        <v>4.8</v>
      </c>
      <c r="T27" s="36" t="str">
        <f>Critères!$A17</f>
        <v>MULTIMÉDIA</v>
      </c>
      <c r="U27" s="36" t="str">
        <f>'P01'!$E25</f>
        <v>N</v>
      </c>
      <c r="V27" s="36" t="str">
        <f>'P02'!$E25</f>
        <v>N</v>
      </c>
      <c r="W27" s="36" t="str">
        <f>'P03'!$E25</f>
        <v>N</v>
      </c>
      <c r="X27" s="36" t="str">
        <f>'P04'!$E25</f>
        <v>N</v>
      </c>
      <c r="Y27" s="36" t="str">
        <f>'P05'!$E25</f>
        <v>N</v>
      </c>
      <c r="Z27" s="36" t="str">
        <f>'P06'!$E25</f>
        <v>N</v>
      </c>
      <c r="AA27" s="36" t="str">
        <f>'P07'!$E25</f>
        <v>N</v>
      </c>
      <c r="AB27" s="36" t="str">
        <f>'P08'!$E25</f>
        <v>N</v>
      </c>
      <c r="AC27" s="36" t="str">
        <f>'P09'!$E25</f>
        <v>N</v>
      </c>
      <c r="AD27" s="39">
        <f t="shared" si="11"/>
        <v>0</v>
      </c>
    </row>
    <row r="28" spans="1:30">
      <c r="A28">
        <v>4</v>
      </c>
      <c r="B28" s="36" t="str">
        <f>Critères!$B25</f>
        <v>4.9</v>
      </c>
      <c r="C28" s="36" t="str">
        <f>Critères!$A17</f>
        <v>MULTIMÉDIA</v>
      </c>
      <c r="D28" s="36" t="str">
        <f>'P01'!$D26</f>
        <v>NA</v>
      </c>
      <c r="E28" s="36" t="str">
        <f>'P02'!$D26</f>
        <v>NA</v>
      </c>
      <c r="F28" s="36" t="str">
        <f>'P03'!$D26</f>
        <v>NA</v>
      </c>
      <c r="G28" s="36" t="str">
        <f>'P04'!$D26</f>
        <v>NA</v>
      </c>
      <c r="H28" s="36" t="str">
        <f>'P05'!$D26</f>
        <v>NA</v>
      </c>
      <c r="I28" s="36" t="str">
        <f>'P06'!$D26</f>
        <v>NA</v>
      </c>
      <c r="J28" s="36" t="str">
        <f>'P07'!$D26</f>
        <v>NA</v>
      </c>
      <c r="K28" s="36" t="str">
        <f>'P08'!$D26</f>
        <v>NA</v>
      </c>
      <c r="L28" s="36" t="str">
        <f>'P09'!$D26</f>
        <v>NA</v>
      </c>
      <c r="M28" s="39">
        <f t="shared" si="6"/>
        <v>0</v>
      </c>
      <c r="N28" s="39">
        <f t="shared" si="7"/>
        <v>0</v>
      </c>
      <c r="O28" s="39">
        <f t="shared" si="8"/>
        <v>9</v>
      </c>
      <c r="P28" s="39">
        <f t="shared" si="9"/>
        <v>0</v>
      </c>
      <c r="Q28" t="str">
        <f t="shared" si="10"/>
        <v>NA</v>
      </c>
      <c r="R28">
        <v>4</v>
      </c>
      <c r="S28" s="36" t="str">
        <f>Critères!$B25</f>
        <v>4.9</v>
      </c>
      <c r="T28" s="36" t="str">
        <f>Critères!$A17</f>
        <v>MULTIMÉDIA</v>
      </c>
      <c r="U28" s="36" t="str">
        <f>'P01'!$E26</f>
        <v>N</v>
      </c>
      <c r="V28" s="36" t="str">
        <f>'P02'!$E26</f>
        <v>N</v>
      </c>
      <c r="W28" s="36" t="str">
        <f>'P03'!$E26</f>
        <v>N</v>
      </c>
      <c r="X28" s="36" t="str">
        <f>'P04'!$E26</f>
        <v>N</v>
      </c>
      <c r="Y28" s="36" t="str">
        <f>'P05'!$E26</f>
        <v>N</v>
      </c>
      <c r="Z28" s="36" t="str">
        <f>'P06'!$E26</f>
        <v>N</v>
      </c>
      <c r="AA28" s="36" t="str">
        <f>'P07'!$E26</f>
        <v>N</v>
      </c>
      <c r="AB28" s="36" t="str">
        <f>'P08'!$E26</f>
        <v>N</v>
      </c>
      <c r="AC28" s="36" t="str">
        <f>'P09'!$E26</f>
        <v>N</v>
      </c>
      <c r="AD28" s="39">
        <f t="shared" si="11"/>
        <v>0</v>
      </c>
    </row>
    <row r="29" spans="1:30">
      <c r="A29">
        <v>4</v>
      </c>
      <c r="B29" s="36" t="str">
        <f>Critères!$B26</f>
        <v>4.10</v>
      </c>
      <c r="C29" s="36" t="str">
        <f>Critères!$A17</f>
        <v>MULTIMÉDIA</v>
      </c>
      <c r="D29" s="36" t="str">
        <f>'P01'!$D27</f>
        <v>NA</v>
      </c>
      <c r="E29" s="36" t="str">
        <f>'P02'!$D27</f>
        <v>NA</v>
      </c>
      <c r="F29" s="36" t="str">
        <f>'P03'!$D27</f>
        <v>NA</v>
      </c>
      <c r="G29" s="36" t="str">
        <f>'P04'!$D27</f>
        <v>NA</v>
      </c>
      <c r="H29" s="36" t="str">
        <f>'P05'!$D27</f>
        <v>NA</v>
      </c>
      <c r="I29" s="36" t="str">
        <f>'P06'!$D27</f>
        <v>NA</v>
      </c>
      <c r="J29" s="36" t="str">
        <f>'P07'!$D27</f>
        <v>NA</v>
      </c>
      <c r="K29" s="36" t="str">
        <f>'P08'!$D27</f>
        <v>NA</v>
      </c>
      <c r="L29" s="36" t="str">
        <f>'P09'!$D27</f>
        <v>NA</v>
      </c>
      <c r="M29" s="39">
        <f t="shared" si="6"/>
        <v>0</v>
      </c>
      <c r="N29" s="39">
        <f t="shared" si="7"/>
        <v>0</v>
      </c>
      <c r="O29" s="39">
        <f t="shared" si="8"/>
        <v>9</v>
      </c>
      <c r="P29" s="39">
        <f t="shared" si="9"/>
        <v>0</v>
      </c>
      <c r="Q29" t="str">
        <f t="shared" si="10"/>
        <v>NA</v>
      </c>
      <c r="R29">
        <v>4</v>
      </c>
      <c r="S29" s="36" t="str">
        <f>Critères!$B26</f>
        <v>4.10</v>
      </c>
      <c r="T29" s="36" t="str">
        <f>Critères!$A17</f>
        <v>MULTIMÉDIA</v>
      </c>
      <c r="U29" s="36" t="str">
        <f>'P01'!$E27</f>
        <v>N</v>
      </c>
      <c r="V29" s="36" t="str">
        <f>'P02'!$E27</f>
        <v>N</v>
      </c>
      <c r="W29" s="36" t="str">
        <f>'P03'!$E27</f>
        <v>N</v>
      </c>
      <c r="X29" s="36" t="str">
        <f>'P04'!$E27</f>
        <v>N</v>
      </c>
      <c r="Y29" s="36" t="str">
        <f>'P05'!$E27</f>
        <v>N</v>
      </c>
      <c r="Z29" s="36" t="str">
        <f>'P06'!$E27</f>
        <v>N</v>
      </c>
      <c r="AA29" s="36" t="str">
        <f>'P07'!$E27</f>
        <v>N</v>
      </c>
      <c r="AB29" s="36" t="str">
        <f>'P08'!$E27</f>
        <v>N</v>
      </c>
      <c r="AC29" s="36" t="str">
        <f>'P09'!$E27</f>
        <v>N</v>
      </c>
      <c r="AD29" s="39">
        <f t="shared" si="11"/>
        <v>0</v>
      </c>
    </row>
    <row r="30" spans="1:30">
      <c r="A30">
        <v>4</v>
      </c>
      <c r="B30" s="36" t="str">
        <f>Critères!$B27</f>
        <v>4.11</v>
      </c>
      <c r="C30" s="36" t="str">
        <f>Critères!$A17</f>
        <v>MULTIMÉDIA</v>
      </c>
      <c r="D30" s="36" t="str">
        <f>'P01'!$D28</f>
        <v>C</v>
      </c>
      <c r="E30" s="36" t="str">
        <f>'P02'!$D28</f>
        <v>NA</v>
      </c>
      <c r="F30" s="36" t="str">
        <f>'P03'!$D28</f>
        <v>NA</v>
      </c>
      <c r="G30" s="36" t="str">
        <f>'P04'!$D28</f>
        <v>NA</v>
      </c>
      <c r="H30" s="36" t="str">
        <f>'P05'!$D28</f>
        <v>NA</v>
      </c>
      <c r="I30" s="36" t="str">
        <f>'P06'!$D28</f>
        <v>NA</v>
      </c>
      <c r="J30" s="36" t="str">
        <f>'P07'!$D28</f>
        <v>NA</v>
      </c>
      <c r="K30" s="36" t="str">
        <f>'P08'!$D28</f>
        <v>NA</v>
      </c>
      <c r="L30" s="36" t="str">
        <f>'P09'!$D28</f>
        <v>NA</v>
      </c>
      <c r="M30" s="39">
        <f t="shared" si="6"/>
        <v>1</v>
      </c>
      <c r="N30" s="39">
        <f t="shared" si="7"/>
        <v>0</v>
      </c>
      <c r="O30" s="39">
        <f t="shared" si="8"/>
        <v>8</v>
      </c>
      <c r="P30" s="39">
        <f t="shared" si="9"/>
        <v>0</v>
      </c>
      <c r="Q30" t="str">
        <f t="shared" si="10"/>
        <v>C</v>
      </c>
      <c r="R30">
        <v>4</v>
      </c>
      <c r="S30" s="36" t="str">
        <f>Critères!$B27</f>
        <v>4.11</v>
      </c>
      <c r="T30" s="36" t="str">
        <f>Critères!$A17</f>
        <v>MULTIMÉDIA</v>
      </c>
      <c r="U30" s="36" t="str">
        <f>'P01'!$E28</f>
        <v>N</v>
      </c>
      <c r="V30" s="36" t="str">
        <f>'P02'!$E28</f>
        <v>N</v>
      </c>
      <c r="W30" s="36" t="str">
        <f>'P03'!$E28</f>
        <v>N</v>
      </c>
      <c r="X30" s="36" t="str">
        <f>'P04'!$E28</f>
        <v>N</v>
      </c>
      <c r="Y30" s="36" t="str">
        <f>'P05'!$E28</f>
        <v>N</v>
      </c>
      <c r="Z30" s="36" t="str">
        <f>'P06'!$E28</f>
        <v>N</v>
      </c>
      <c r="AA30" s="36" t="str">
        <f>'P07'!$E28</f>
        <v>N</v>
      </c>
      <c r="AB30" s="36" t="str">
        <f>'P08'!$E28</f>
        <v>N</v>
      </c>
      <c r="AC30" s="36" t="str">
        <f>'P09'!$E28</f>
        <v>N</v>
      </c>
      <c r="AD30" s="39">
        <f t="shared" si="11"/>
        <v>0</v>
      </c>
    </row>
    <row r="31" spans="1:30">
      <c r="A31">
        <v>4</v>
      </c>
      <c r="B31" s="36" t="str">
        <f>Critères!$B28</f>
        <v>4.12</v>
      </c>
      <c r="C31" s="36" t="str">
        <f>Critères!$A17</f>
        <v>MULTIMÉDIA</v>
      </c>
      <c r="D31" s="36" t="str">
        <f>'P01'!$D29</f>
        <v>NA</v>
      </c>
      <c r="E31" s="36" t="str">
        <f>'P02'!$D29</f>
        <v>NA</v>
      </c>
      <c r="F31" s="36" t="str">
        <f>'P03'!$D29</f>
        <v>NA</v>
      </c>
      <c r="G31" s="36" t="str">
        <f>'P04'!$D29</f>
        <v>NA</v>
      </c>
      <c r="H31" s="36" t="str">
        <f>'P05'!$D29</f>
        <v>NA</v>
      </c>
      <c r="I31" s="36" t="str">
        <f>'P06'!$D29</f>
        <v>NA</v>
      </c>
      <c r="J31" s="36" t="str">
        <f>'P07'!$D29</f>
        <v>NA</v>
      </c>
      <c r="K31" s="36" t="str">
        <f>'P08'!$D29</f>
        <v>NA</v>
      </c>
      <c r="L31" s="36" t="str">
        <f>'P09'!$D29</f>
        <v>NA</v>
      </c>
      <c r="M31" s="39">
        <f t="shared" si="6"/>
        <v>0</v>
      </c>
      <c r="N31" s="39">
        <f t="shared" si="7"/>
        <v>0</v>
      </c>
      <c r="O31" s="39">
        <f t="shared" si="8"/>
        <v>9</v>
      </c>
      <c r="P31" s="39">
        <f t="shared" si="9"/>
        <v>0</v>
      </c>
      <c r="Q31" t="str">
        <f t="shared" si="10"/>
        <v>NA</v>
      </c>
      <c r="R31">
        <v>4</v>
      </c>
      <c r="S31" s="36" t="str">
        <f>Critères!$B28</f>
        <v>4.12</v>
      </c>
      <c r="T31" s="36" t="str">
        <f>Critères!$A17</f>
        <v>MULTIMÉDIA</v>
      </c>
      <c r="U31" s="36" t="str">
        <f>'P01'!$E29</f>
        <v>N</v>
      </c>
      <c r="V31" s="36" t="str">
        <f>'P02'!$E29</f>
        <v>N</v>
      </c>
      <c r="W31" s="36" t="str">
        <f>'P03'!$E29</f>
        <v>N</v>
      </c>
      <c r="X31" s="36" t="str">
        <f>'P04'!$E29</f>
        <v>N</v>
      </c>
      <c r="Y31" s="36" t="str">
        <f>'P05'!$E29</f>
        <v>N</v>
      </c>
      <c r="Z31" s="36" t="str">
        <f>'P06'!$E29</f>
        <v>N</v>
      </c>
      <c r="AA31" s="36" t="str">
        <f>'P07'!$E29</f>
        <v>N</v>
      </c>
      <c r="AB31" s="36" t="str">
        <f>'P08'!$E29</f>
        <v>N</v>
      </c>
      <c r="AC31" s="36" t="str">
        <f>'P09'!$E29</f>
        <v>N</v>
      </c>
      <c r="AD31" s="39">
        <f t="shared" si="11"/>
        <v>0</v>
      </c>
    </row>
    <row r="32" spans="1:30">
      <c r="A32">
        <v>4</v>
      </c>
      <c r="B32" s="36" t="str">
        <f>Critères!$B29</f>
        <v>4.13</v>
      </c>
      <c r="C32" s="36" t="str">
        <f>Critères!$A17</f>
        <v>MULTIMÉDIA</v>
      </c>
      <c r="D32" s="36" t="str">
        <f>'P01'!$D30</f>
        <v>NA</v>
      </c>
      <c r="E32" s="36" t="str">
        <f>'P02'!$D30</f>
        <v>NA</v>
      </c>
      <c r="F32" s="36" t="str">
        <f>'P03'!$D30</f>
        <v>NA</v>
      </c>
      <c r="G32" s="36" t="str">
        <f>'P04'!$D30</f>
        <v>NA</v>
      </c>
      <c r="H32" s="36" t="str">
        <f>'P05'!$D30</f>
        <v>NA</v>
      </c>
      <c r="I32" s="36" t="str">
        <f>'P06'!$D30</f>
        <v>NA</v>
      </c>
      <c r="J32" s="36" t="str">
        <f>'P07'!$D30</f>
        <v>NA</v>
      </c>
      <c r="K32" s="36" t="str">
        <f>'P08'!$D30</f>
        <v>NA</v>
      </c>
      <c r="L32" s="36" t="str">
        <f>'P09'!$D30</f>
        <v>NA</v>
      </c>
      <c r="M32" s="39">
        <f t="shared" si="6"/>
        <v>0</v>
      </c>
      <c r="N32" s="39">
        <f t="shared" si="7"/>
        <v>0</v>
      </c>
      <c r="O32" s="39">
        <f t="shared" si="8"/>
        <v>9</v>
      </c>
      <c r="P32" s="39">
        <f t="shared" si="9"/>
        <v>0</v>
      </c>
      <c r="Q32" t="str">
        <f t="shared" si="10"/>
        <v>NA</v>
      </c>
      <c r="R32">
        <v>4</v>
      </c>
      <c r="S32" s="36" t="str">
        <f>Critères!$B29</f>
        <v>4.13</v>
      </c>
      <c r="T32" s="36" t="str">
        <f>Critères!$A17</f>
        <v>MULTIMÉDIA</v>
      </c>
      <c r="U32" s="36" t="str">
        <f>'P01'!$E30</f>
        <v>N</v>
      </c>
      <c r="V32" s="36" t="str">
        <f>'P02'!$E30</f>
        <v>N</v>
      </c>
      <c r="W32" s="36" t="str">
        <f>'P03'!$E30</f>
        <v>N</v>
      </c>
      <c r="X32" s="36" t="str">
        <f>'P04'!$E30</f>
        <v>N</v>
      </c>
      <c r="Y32" s="36" t="str">
        <f>'P05'!$E30</f>
        <v>N</v>
      </c>
      <c r="Z32" s="36" t="str">
        <f>'P06'!$E30</f>
        <v>N</v>
      </c>
      <c r="AA32" s="36" t="str">
        <f>'P07'!$E30</f>
        <v>N</v>
      </c>
      <c r="AB32" s="36" t="str">
        <f>'P08'!$E30</f>
        <v>N</v>
      </c>
      <c r="AC32" s="36" t="str">
        <f>'P09'!$E30</f>
        <v>N</v>
      </c>
      <c r="AD32" s="39">
        <f t="shared" si="11"/>
        <v>0</v>
      </c>
    </row>
    <row r="33" spans="1:30">
      <c r="A33" s="5"/>
      <c r="B33" s="42"/>
      <c r="C33" s="42"/>
      <c r="D33" s="42"/>
      <c r="E33" s="42"/>
      <c r="F33" s="42"/>
      <c r="G33" s="42"/>
      <c r="H33" s="42"/>
      <c r="I33" s="42"/>
      <c r="J33" s="42"/>
      <c r="K33" s="42"/>
      <c r="L33" s="42"/>
      <c r="M33" s="43">
        <f>SUM(M20:M32)</f>
        <v>2</v>
      </c>
      <c r="N33" s="43">
        <f>SUM(N20:N32)</f>
        <v>2</v>
      </c>
      <c r="O33" s="43">
        <f>SUM(O20:O32)</f>
        <v>113</v>
      </c>
      <c r="P33" s="43">
        <f>SUM(P20:P32)</f>
        <v>0</v>
      </c>
      <c r="R33" s="5"/>
      <c r="S33" s="42"/>
      <c r="T33" s="42"/>
      <c r="U33" s="42"/>
      <c r="V33" s="42"/>
      <c r="W33" s="42"/>
      <c r="X33" s="42"/>
      <c r="Y33" s="42"/>
      <c r="Z33" s="42"/>
      <c r="AA33" s="42"/>
      <c r="AB33" s="42"/>
      <c r="AC33" s="42"/>
      <c r="AD33" s="43">
        <f>SUM(AD20:AD32)</f>
        <v>0</v>
      </c>
    </row>
    <row r="34" spans="1:30">
      <c r="A34">
        <v>5</v>
      </c>
      <c r="B34" s="36" t="str">
        <f>Critères!$B30</f>
        <v>5.1</v>
      </c>
      <c r="C34" s="36" t="str">
        <f>Critères!$A30</f>
        <v>TABLEAUX</v>
      </c>
      <c r="D34" s="36" t="str">
        <f>'P01'!$D31</f>
        <v>NA</v>
      </c>
      <c r="E34" s="36" t="str">
        <f>'P02'!$D31</f>
        <v>NA</v>
      </c>
      <c r="F34" s="36" t="str">
        <f>'P03'!$D31</f>
        <v>NA</v>
      </c>
      <c r="G34" s="36" t="str">
        <f>'P04'!$D31</f>
        <v>NA</v>
      </c>
      <c r="H34" s="36" t="str">
        <f>'P05'!$D31</f>
        <v>NA</v>
      </c>
      <c r="I34" s="36" t="str">
        <f>'P06'!$D31</f>
        <v>NA</v>
      </c>
      <c r="J34" s="36" t="str">
        <f>'P07'!$D31</f>
        <v>NA</v>
      </c>
      <c r="K34" s="36" t="str">
        <f>'P08'!$D31</f>
        <v>NA</v>
      </c>
      <c r="L34" s="36" t="str">
        <f>'P09'!$D31</f>
        <v>NA</v>
      </c>
      <c r="M34" s="39">
        <f t="shared" ref="M34:M41" si="12">COUNTIF(D34:L34,"C")</f>
        <v>0</v>
      </c>
      <c r="N34" s="39">
        <f t="shared" ref="N34:N41" si="13">COUNTIF(D34:L34,"NC")</f>
        <v>0</v>
      </c>
      <c r="O34" s="39">
        <f t="shared" ref="O34:O41" si="14">COUNTIF(D34:L34,"NA")</f>
        <v>9</v>
      </c>
      <c r="P34" s="39">
        <f t="shared" ref="P34:P41" si="15">COUNTIF(D34:L34,"NT")</f>
        <v>0</v>
      </c>
      <c r="Q34" t="str">
        <f t="shared" ref="Q34:Q41" si="16">IF(N34&gt;0,"NC",IF(M34&gt;0,"C",IF(P34&gt;0,"NT","NA")))</f>
        <v>NA</v>
      </c>
      <c r="R34">
        <v>5</v>
      </c>
      <c r="S34" s="36" t="str">
        <f>Critères!$B30</f>
        <v>5.1</v>
      </c>
      <c r="T34" s="36" t="str">
        <f>Critères!$A30</f>
        <v>TABLEAUX</v>
      </c>
      <c r="U34" s="36" t="str">
        <f>'P01'!$E31</f>
        <v>N</v>
      </c>
      <c r="V34" s="36" t="str">
        <f>'P02'!$E31</f>
        <v>N</v>
      </c>
      <c r="W34" s="36" t="str">
        <f>'P03'!$E31</f>
        <v>N</v>
      </c>
      <c r="X34" s="36" t="str">
        <f>'P04'!$E31</f>
        <v>N</v>
      </c>
      <c r="Y34" s="36" t="str">
        <f>'P05'!$E31</f>
        <v>N</v>
      </c>
      <c r="Z34" s="36" t="str">
        <f>'P06'!$E31</f>
        <v>N</v>
      </c>
      <c r="AA34" s="36" t="str">
        <f>'P07'!$E31</f>
        <v>N</v>
      </c>
      <c r="AB34" s="36" t="str">
        <f>'P08'!$E31</f>
        <v>N</v>
      </c>
      <c r="AC34" s="36" t="str">
        <f>'P09'!$E31</f>
        <v>N</v>
      </c>
      <c r="AD34" s="39">
        <f t="shared" ref="AD34:AD41" si="17">COUNTIF(U34:AC34,"D")</f>
        <v>0</v>
      </c>
    </row>
    <row r="35" spans="1:30">
      <c r="A35">
        <v>5</v>
      </c>
      <c r="B35" s="36" t="str">
        <f>Critères!$B31</f>
        <v>5.2</v>
      </c>
      <c r="C35" s="36" t="str">
        <f>Critères!$A30</f>
        <v>TABLEAUX</v>
      </c>
      <c r="D35" s="36" t="str">
        <f>'P01'!$D32</f>
        <v>NA</v>
      </c>
      <c r="E35" s="36" t="str">
        <f>'P02'!$D32</f>
        <v>NA</v>
      </c>
      <c r="F35" s="36" t="str">
        <f>'P03'!$D32</f>
        <v>NA</v>
      </c>
      <c r="G35" s="36" t="str">
        <f>'P04'!$D32</f>
        <v>NA</v>
      </c>
      <c r="H35" s="36" t="str">
        <f>'P05'!$D32</f>
        <v>NA</v>
      </c>
      <c r="I35" s="36" t="str">
        <f>'P06'!$D32</f>
        <v>NA</v>
      </c>
      <c r="J35" s="36" t="str">
        <f>'P07'!$D32</f>
        <v>NA</v>
      </c>
      <c r="K35" s="36" t="str">
        <f>'P08'!$D32</f>
        <v>NA</v>
      </c>
      <c r="L35" s="36" t="str">
        <f>'P09'!$D32</f>
        <v>NA</v>
      </c>
      <c r="M35" s="39">
        <f t="shared" si="12"/>
        <v>0</v>
      </c>
      <c r="N35" s="39">
        <f t="shared" si="13"/>
        <v>0</v>
      </c>
      <c r="O35" s="39">
        <f t="shared" si="14"/>
        <v>9</v>
      </c>
      <c r="P35" s="39">
        <f t="shared" si="15"/>
        <v>0</v>
      </c>
      <c r="Q35" t="str">
        <f t="shared" si="16"/>
        <v>NA</v>
      </c>
      <c r="R35">
        <v>5</v>
      </c>
      <c r="S35" s="36" t="str">
        <f>Critères!$B31</f>
        <v>5.2</v>
      </c>
      <c r="T35" s="36" t="str">
        <f>Critères!$A30</f>
        <v>TABLEAUX</v>
      </c>
      <c r="U35" s="36" t="str">
        <f>'P01'!$E32</f>
        <v>N</v>
      </c>
      <c r="V35" s="36" t="str">
        <f>'P02'!$E32</f>
        <v>N</v>
      </c>
      <c r="W35" s="36" t="str">
        <f>'P03'!$E32</f>
        <v>N</v>
      </c>
      <c r="X35" s="36" t="str">
        <f>'P04'!$E32</f>
        <v>N</v>
      </c>
      <c r="Y35" s="36" t="str">
        <f>'P05'!$E32</f>
        <v>N</v>
      </c>
      <c r="Z35" s="36" t="str">
        <f>'P06'!$E32</f>
        <v>N</v>
      </c>
      <c r="AA35" s="36" t="str">
        <f>'P07'!$E32</f>
        <v>N</v>
      </c>
      <c r="AB35" s="36" t="str">
        <f>'P08'!$E32</f>
        <v>N</v>
      </c>
      <c r="AC35" s="36" t="str">
        <f>'P09'!$E32</f>
        <v>N</v>
      </c>
      <c r="AD35" s="39">
        <f t="shared" si="17"/>
        <v>0</v>
      </c>
    </row>
    <row r="36" spans="1:30">
      <c r="A36">
        <v>5</v>
      </c>
      <c r="B36" s="36" t="str">
        <f>Critères!$B32</f>
        <v>5.3</v>
      </c>
      <c r="C36" s="36" t="str">
        <f>Critères!$A30</f>
        <v>TABLEAUX</v>
      </c>
      <c r="D36" s="36" t="str">
        <f>'P01'!$D33</f>
        <v>NA</v>
      </c>
      <c r="E36" s="36" t="str">
        <f>'P02'!$D33</f>
        <v>NA</v>
      </c>
      <c r="F36" s="36" t="str">
        <f>'P03'!$D33</f>
        <v>NA</v>
      </c>
      <c r="G36" s="36" t="str">
        <f>'P04'!$D33</f>
        <v>NC</v>
      </c>
      <c r="H36" s="36" t="str">
        <f>'P05'!$D33</f>
        <v>NC</v>
      </c>
      <c r="I36" s="36" t="str">
        <f>'P06'!$D33</f>
        <v>NC</v>
      </c>
      <c r="J36" s="36" t="str">
        <f>'P07'!$D33</f>
        <v>NC</v>
      </c>
      <c r="K36" s="36" t="str">
        <f>'P08'!$D33</f>
        <v>NC</v>
      </c>
      <c r="L36" s="36" t="str">
        <f>'P09'!$D33</f>
        <v>NC</v>
      </c>
      <c r="M36" s="39">
        <f t="shared" si="12"/>
        <v>0</v>
      </c>
      <c r="N36" s="39">
        <f t="shared" si="13"/>
        <v>6</v>
      </c>
      <c r="O36" s="39">
        <f t="shared" si="14"/>
        <v>3</v>
      </c>
      <c r="P36" s="39">
        <f t="shared" si="15"/>
        <v>0</v>
      </c>
      <c r="Q36" t="str">
        <f t="shared" si="16"/>
        <v>NC</v>
      </c>
      <c r="R36">
        <v>5</v>
      </c>
      <c r="S36" s="36" t="str">
        <f>Critères!$B32</f>
        <v>5.3</v>
      </c>
      <c r="T36" s="36" t="str">
        <f>Critères!$A30</f>
        <v>TABLEAUX</v>
      </c>
      <c r="U36" s="36" t="str">
        <f>'P01'!$E33</f>
        <v>N</v>
      </c>
      <c r="V36" s="36" t="str">
        <f>'P02'!$E33</f>
        <v>N</v>
      </c>
      <c r="W36" s="36" t="str">
        <f>'P03'!$E33</f>
        <v>N</v>
      </c>
      <c r="X36" s="36" t="str">
        <f>'P04'!$E33</f>
        <v>N</v>
      </c>
      <c r="Y36" s="36" t="str">
        <f>'P05'!$E33</f>
        <v>N</v>
      </c>
      <c r="Z36" s="36" t="str">
        <f>'P06'!$E33</f>
        <v>N</v>
      </c>
      <c r="AA36" s="36" t="str">
        <f>'P07'!$E33</f>
        <v>N</v>
      </c>
      <c r="AB36" s="36" t="str">
        <f>'P08'!$E33</f>
        <v>N</v>
      </c>
      <c r="AC36" s="36" t="str">
        <f>'P09'!$E33</f>
        <v>N</v>
      </c>
      <c r="AD36" s="39">
        <f t="shared" si="17"/>
        <v>0</v>
      </c>
    </row>
    <row r="37" spans="1:30">
      <c r="A37">
        <v>5</v>
      </c>
      <c r="B37" s="36" t="str">
        <f>Critères!$B33</f>
        <v>5.4</v>
      </c>
      <c r="C37" s="36" t="str">
        <f>Critères!$A30</f>
        <v>TABLEAUX</v>
      </c>
      <c r="D37" s="36" t="str">
        <f>'P01'!$D34</f>
        <v>NA</v>
      </c>
      <c r="E37" s="36" t="str">
        <f>'P02'!$D34</f>
        <v>NA</v>
      </c>
      <c r="F37" s="36" t="str">
        <f>'P03'!$D34</f>
        <v>NA</v>
      </c>
      <c r="G37" s="36" t="str">
        <f>'P04'!$D34</f>
        <v>NA</v>
      </c>
      <c r="H37" s="36" t="str">
        <f>'P05'!$D34</f>
        <v>NA</v>
      </c>
      <c r="I37" s="36" t="str">
        <f>'P06'!$D34</f>
        <v>NA</v>
      </c>
      <c r="J37" s="36" t="str">
        <f>'P07'!$D34</f>
        <v>NA</v>
      </c>
      <c r="K37" s="36" t="str">
        <f>'P08'!$D34</f>
        <v>NA</v>
      </c>
      <c r="L37" s="36" t="str">
        <f>'P09'!$D34</f>
        <v>NA</v>
      </c>
      <c r="M37" s="39">
        <f t="shared" si="12"/>
        <v>0</v>
      </c>
      <c r="N37" s="39">
        <f t="shared" si="13"/>
        <v>0</v>
      </c>
      <c r="O37" s="39">
        <f t="shared" si="14"/>
        <v>9</v>
      </c>
      <c r="P37" s="39">
        <f t="shared" si="15"/>
        <v>0</v>
      </c>
      <c r="Q37" t="str">
        <f t="shared" si="16"/>
        <v>NA</v>
      </c>
      <c r="R37">
        <v>5</v>
      </c>
      <c r="S37" s="36" t="str">
        <f>Critères!$B33</f>
        <v>5.4</v>
      </c>
      <c r="T37" s="36" t="str">
        <f>Critères!$A30</f>
        <v>TABLEAUX</v>
      </c>
      <c r="U37" s="36" t="str">
        <f>'P01'!$E34</f>
        <v>N</v>
      </c>
      <c r="V37" s="36" t="str">
        <f>'P02'!$E34</f>
        <v>N</v>
      </c>
      <c r="W37" s="36" t="str">
        <f>'P03'!$E34</f>
        <v>N</v>
      </c>
      <c r="X37" s="36" t="str">
        <f>'P04'!$E34</f>
        <v>N</v>
      </c>
      <c r="Y37" s="36" t="str">
        <f>'P05'!$E34</f>
        <v>N</v>
      </c>
      <c r="Z37" s="36" t="str">
        <f>'P06'!$E34</f>
        <v>N</v>
      </c>
      <c r="AA37" s="36" t="str">
        <f>'P07'!$E34</f>
        <v>N</v>
      </c>
      <c r="AB37" s="36" t="str">
        <f>'P08'!$E34</f>
        <v>N</v>
      </c>
      <c r="AC37" s="36" t="str">
        <f>'P09'!$E34</f>
        <v>N</v>
      </c>
      <c r="AD37" s="39">
        <f t="shared" si="17"/>
        <v>0</v>
      </c>
    </row>
    <row r="38" spans="1:30">
      <c r="A38">
        <v>5</v>
      </c>
      <c r="B38" s="36" t="str">
        <f>Critères!$B34</f>
        <v>5.5</v>
      </c>
      <c r="C38" s="36" t="str">
        <f>Critères!$A30</f>
        <v>TABLEAUX</v>
      </c>
      <c r="D38" s="36" t="str">
        <f>'P01'!$D35</f>
        <v>NA</v>
      </c>
      <c r="E38" s="36" t="str">
        <f>'P02'!$D35</f>
        <v>NA</v>
      </c>
      <c r="F38" s="36" t="str">
        <f>'P03'!$D35</f>
        <v>NA</v>
      </c>
      <c r="G38" s="36" t="str">
        <f>'P04'!$D35</f>
        <v>NA</v>
      </c>
      <c r="H38" s="36" t="str">
        <f>'P05'!$D35</f>
        <v>NA</v>
      </c>
      <c r="I38" s="36" t="str">
        <f>'P06'!$D35</f>
        <v>NA</v>
      </c>
      <c r="J38" s="36" t="str">
        <f>'P07'!$D35</f>
        <v>NA</v>
      </c>
      <c r="K38" s="36" t="str">
        <f>'P08'!$D35</f>
        <v>NA</v>
      </c>
      <c r="L38" s="36" t="str">
        <f>'P09'!$D35</f>
        <v>NA</v>
      </c>
      <c r="M38" s="39">
        <f t="shared" si="12"/>
        <v>0</v>
      </c>
      <c r="N38" s="39">
        <f t="shared" si="13"/>
        <v>0</v>
      </c>
      <c r="O38" s="39">
        <f t="shared" si="14"/>
        <v>9</v>
      </c>
      <c r="P38" s="39">
        <f t="shared" si="15"/>
        <v>0</v>
      </c>
      <c r="Q38" t="str">
        <f t="shared" si="16"/>
        <v>NA</v>
      </c>
      <c r="R38">
        <v>5</v>
      </c>
      <c r="S38" s="36" t="str">
        <f>Critères!$B34</f>
        <v>5.5</v>
      </c>
      <c r="T38" s="36" t="str">
        <f>Critères!$A30</f>
        <v>TABLEAUX</v>
      </c>
      <c r="U38" s="36" t="str">
        <f>'P01'!$E35</f>
        <v>N</v>
      </c>
      <c r="V38" s="36" t="str">
        <f>'P02'!$E35</f>
        <v>N</v>
      </c>
      <c r="W38" s="36" t="str">
        <f>'P03'!$E35</f>
        <v>N</v>
      </c>
      <c r="X38" s="36" t="str">
        <f>'P04'!$E35</f>
        <v>N</v>
      </c>
      <c r="Y38" s="36" t="str">
        <f>'P05'!$E35</f>
        <v>N</v>
      </c>
      <c r="Z38" s="36" t="str">
        <f>'P06'!$E35</f>
        <v>N</v>
      </c>
      <c r="AA38" s="36" t="str">
        <f>'P07'!$E35</f>
        <v>N</v>
      </c>
      <c r="AB38" s="36" t="str">
        <f>'P08'!$E35</f>
        <v>N</v>
      </c>
      <c r="AC38" s="36" t="str">
        <f>'P09'!$E35</f>
        <v>N</v>
      </c>
      <c r="AD38" s="39">
        <f t="shared" si="17"/>
        <v>0</v>
      </c>
    </row>
    <row r="39" spans="1:30">
      <c r="A39">
        <v>5</v>
      </c>
      <c r="B39" s="36" t="str">
        <f>Critères!$B35</f>
        <v>5.6</v>
      </c>
      <c r="C39" s="36" t="str">
        <f>Critères!$A30</f>
        <v>TABLEAUX</v>
      </c>
      <c r="D39" s="36" t="str">
        <f>'P01'!$D36</f>
        <v>NA</v>
      </c>
      <c r="E39" s="36" t="str">
        <f>'P02'!$D36</f>
        <v>NA</v>
      </c>
      <c r="F39" s="36" t="str">
        <f>'P03'!$D36</f>
        <v>NA</v>
      </c>
      <c r="G39" s="36" t="str">
        <f>'P04'!$D36</f>
        <v>NA</v>
      </c>
      <c r="H39" s="36" t="str">
        <f>'P05'!$D36</f>
        <v>NA</v>
      </c>
      <c r="I39" s="36" t="str">
        <f>'P06'!$D36</f>
        <v>NA</v>
      </c>
      <c r="J39" s="36" t="str">
        <f>'P07'!$D36</f>
        <v>NA</v>
      </c>
      <c r="K39" s="36" t="str">
        <f>'P08'!$D36</f>
        <v>NA</v>
      </c>
      <c r="L39" s="36" t="str">
        <f>'P09'!$D36</f>
        <v>NA</v>
      </c>
      <c r="M39" s="39">
        <f t="shared" si="12"/>
        <v>0</v>
      </c>
      <c r="N39" s="39">
        <f t="shared" si="13"/>
        <v>0</v>
      </c>
      <c r="O39" s="39">
        <f t="shared" si="14"/>
        <v>9</v>
      </c>
      <c r="P39" s="39">
        <f t="shared" si="15"/>
        <v>0</v>
      </c>
      <c r="Q39" t="str">
        <f t="shared" si="16"/>
        <v>NA</v>
      </c>
      <c r="R39">
        <v>5</v>
      </c>
      <c r="S39" s="36" t="str">
        <f>Critères!$B35</f>
        <v>5.6</v>
      </c>
      <c r="T39" s="36" t="str">
        <f>Critères!$A30</f>
        <v>TABLEAUX</v>
      </c>
      <c r="U39" s="36" t="str">
        <f>'P01'!$E36</f>
        <v>N</v>
      </c>
      <c r="V39" s="36" t="str">
        <f>'P02'!$E36</f>
        <v>N</v>
      </c>
      <c r="W39" s="36" t="str">
        <f>'P03'!$E36</f>
        <v>N</v>
      </c>
      <c r="X39" s="36" t="str">
        <f>'P04'!$E36</f>
        <v>N</v>
      </c>
      <c r="Y39" s="36" t="str">
        <f>'P05'!$E36</f>
        <v>N</v>
      </c>
      <c r="Z39" s="36" t="str">
        <f>'P06'!$E36</f>
        <v>N</v>
      </c>
      <c r="AA39" s="36" t="str">
        <f>'P07'!$E36</f>
        <v>N</v>
      </c>
      <c r="AB39" s="36" t="str">
        <f>'P08'!$E36</f>
        <v>N</v>
      </c>
      <c r="AC39" s="36" t="str">
        <f>'P09'!$E36</f>
        <v>N</v>
      </c>
      <c r="AD39" s="39">
        <f t="shared" si="17"/>
        <v>0</v>
      </c>
    </row>
    <row r="40" spans="1:30">
      <c r="A40">
        <v>5</v>
      </c>
      <c r="B40" s="36" t="str">
        <f>Critères!$B36</f>
        <v>5.7</v>
      </c>
      <c r="C40" s="36" t="str">
        <f>Critères!$A30</f>
        <v>TABLEAUX</v>
      </c>
      <c r="D40" s="36" t="str">
        <f>'P01'!$D37</f>
        <v>NA</v>
      </c>
      <c r="E40" s="36" t="str">
        <f>'P02'!$D37</f>
        <v>NA</v>
      </c>
      <c r="F40" s="36" t="str">
        <f>'P03'!$D37</f>
        <v>NA</v>
      </c>
      <c r="G40" s="36" t="str">
        <f>'P04'!$D37</f>
        <v>NA</v>
      </c>
      <c r="H40" s="36" t="str">
        <f>'P05'!$D37</f>
        <v>NA</v>
      </c>
      <c r="I40" s="36" t="str">
        <f>'P06'!$D37</f>
        <v>NA</v>
      </c>
      <c r="J40" s="36" t="str">
        <f>'P07'!$D37</f>
        <v>NA</v>
      </c>
      <c r="K40" s="36" t="str">
        <f>'P08'!$D37</f>
        <v>NA</v>
      </c>
      <c r="L40" s="36" t="str">
        <f>'P09'!$D37</f>
        <v>NA</v>
      </c>
      <c r="M40" s="39">
        <f t="shared" si="12"/>
        <v>0</v>
      </c>
      <c r="N40" s="39">
        <f t="shared" si="13"/>
        <v>0</v>
      </c>
      <c r="O40" s="39">
        <f t="shared" si="14"/>
        <v>9</v>
      </c>
      <c r="P40" s="39">
        <f t="shared" si="15"/>
        <v>0</v>
      </c>
      <c r="Q40" t="str">
        <f t="shared" si="16"/>
        <v>NA</v>
      </c>
      <c r="R40">
        <v>5</v>
      </c>
      <c r="S40" s="36" t="str">
        <f>Critères!$B36</f>
        <v>5.7</v>
      </c>
      <c r="T40" s="36" t="str">
        <f>Critères!$A30</f>
        <v>TABLEAUX</v>
      </c>
      <c r="U40" s="36" t="str">
        <f>'P01'!$E37</f>
        <v>N</v>
      </c>
      <c r="V40" s="36" t="str">
        <f>'P02'!$E37</f>
        <v>N</v>
      </c>
      <c r="W40" s="36" t="str">
        <f>'P03'!$E37</f>
        <v>N</v>
      </c>
      <c r="X40" s="36" t="str">
        <f>'P04'!$E37</f>
        <v>N</v>
      </c>
      <c r="Y40" s="36" t="str">
        <f>'P05'!$E37</f>
        <v>N</v>
      </c>
      <c r="Z40" s="36" t="str">
        <f>'P06'!$E37</f>
        <v>N</v>
      </c>
      <c r="AA40" s="36" t="str">
        <f>'P07'!$E37</f>
        <v>N</v>
      </c>
      <c r="AB40" s="36" t="str">
        <f>'P08'!$E37</f>
        <v>N</v>
      </c>
      <c r="AC40" s="36" t="str">
        <f>'P09'!$E37</f>
        <v>N</v>
      </c>
      <c r="AD40" s="39">
        <f t="shared" si="17"/>
        <v>0</v>
      </c>
    </row>
    <row r="41" spans="1:30">
      <c r="A41">
        <v>5</v>
      </c>
      <c r="B41" s="36" t="str">
        <f>Critères!$B37</f>
        <v>5.8</v>
      </c>
      <c r="C41" s="36" t="str">
        <f>Critères!$A30</f>
        <v>TABLEAUX</v>
      </c>
      <c r="D41" s="36" t="str">
        <f>'P01'!$D38</f>
        <v>NA</v>
      </c>
      <c r="E41" s="36" t="str">
        <f>'P02'!$D38</f>
        <v>NA</v>
      </c>
      <c r="F41" s="36" t="str">
        <f>'P03'!$D38</f>
        <v>NA</v>
      </c>
      <c r="G41" s="36" t="str">
        <f>'P04'!$D38</f>
        <v>C</v>
      </c>
      <c r="H41" s="36" t="str">
        <f>'P05'!$D38</f>
        <v>C</v>
      </c>
      <c r="I41" s="36" t="str">
        <f>'P06'!$D38</f>
        <v>C</v>
      </c>
      <c r="J41" s="36" t="str">
        <f>'P07'!$D38</f>
        <v>C</v>
      </c>
      <c r="K41" s="36" t="str">
        <f>'P08'!$D38</f>
        <v>C</v>
      </c>
      <c r="L41" s="36" t="str">
        <f>'P09'!$D38</f>
        <v>NA</v>
      </c>
      <c r="M41" s="39">
        <f t="shared" si="12"/>
        <v>5</v>
      </c>
      <c r="N41" s="39">
        <f t="shared" si="13"/>
        <v>0</v>
      </c>
      <c r="O41" s="39">
        <f t="shared" si="14"/>
        <v>4</v>
      </c>
      <c r="P41" s="39">
        <f t="shared" si="15"/>
        <v>0</v>
      </c>
      <c r="Q41" t="str">
        <f t="shared" si="16"/>
        <v>C</v>
      </c>
      <c r="R41">
        <v>5</v>
      </c>
      <c r="S41" s="36" t="str">
        <f>Critères!$B37</f>
        <v>5.8</v>
      </c>
      <c r="T41" s="36" t="str">
        <f>Critères!$A30</f>
        <v>TABLEAUX</v>
      </c>
      <c r="U41" s="36" t="str">
        <f>'P01'!$E38</f>
        <v>N</v>
      </c>
      <c r="V41" s="36" t="str">
        <f>'P02'!$E38</f>
        <v>N</v>
      </c>
      <c r="W41" s="36" t="str">
        <f>'P03'!$E38</f>
        <v>N</v>
      </c>
      <c r="X41" s="36" t="str">
        <f>'P04'!$E38</f>
        <v>N</v>
      </c>
      <c r="Y41" s="36" t="str">
        <f>'P05'!$E38</f>
        <v>N</v>
      </c>
      <c r="Z41" s="36" t="str">
        <f>'P06'!$E38</f>
        <v>N</v>
      </c>
      <c r="AA41" s="36" t="str">
        <f>'P07'!$E38</f>
        <v>N</v>
      </c>
      <c r="AB41" s="36" t="str">
        <f>'P08'!$E38</f>
        <v>N</v>
      </c>
      <c r="AC41" s="36" t="str">
        <f>'P09'!$E38</f>
        <v>N</v>
      </c>
      <c r="AD41" s="39">
        <f t="shared" si="17"/>
        <v>0</v>
      </c>
    </row>
    <row r="42" spans="1:30">
      <c r="A42" s="5"/>
      <c r="B42" s="42"/>
      <c r="C42" s="42"/>
      <c r="D42" s="42"/>
      <c r="E42" s="42"/>
      <c r="F42" s="42"/>
      <c r="G42" s="42"/>
      <c r="H42" s="42"/>
      <c r="I42" s="42"/>
      <c r="J42" s="42"/>
      <c r="K42" s="42"/>
      <c r="L42" s="42"/>
      <c r="M42" s="43">
        <f>SUM(M34:M41)</f>
        <v>5</v>
      </c>
      <c r="N42" s="43">
        <f>SUM(N34:N41)</f>
        <v>6</v>
      </c>
      <c r="O42" s="43">
        <f>SUM(O34:O41)</f>
        <v>61</v>
      </c>
      <c r="P42" s="43">
        <f>SUM(P34:P41)</f>
        <v>0</v>
      </c>
      <c r="R42" s="5"/>
      <c r="S42" s="42"/>
      <c r="T42" s="42"/>
      <c r="U42" s="42"/>
      <c r="V42" s="42"/>
      <c r="W42" s="42"/>
      <c r="X42" s="42"/>
      <c r="Y42" s="42"/>
      <c r="Z42" s="42"/>
      <c r="AA42" s="42"/>
      <c r="AB42" s="42"/>
      <c r="AC42" s="42"/>
      <c r="AD42" s="43">
        <f>SUM(AD34:AD41)</f>
        <v>0</v>
      </c>
    </row>
    <row r="43" spans="1:30">
      <c r="A43">
        <v>6</v>
      </c>
      <c r="B43" s="36" t="str">
        <f>Critères!$B38</f>
        <v>6.1</v>
      </c>
      <c r="C43" s="36" t="str">
        <f>Critères!$A38</f>
        <v>LIENS</v>
      </c>
      <c r="D43" s="36" t="str">
        <f>'P01'!$D39</f>
        <v>NC</v>
      </c>
      <c r="E43" s="36" t="str">
        <f>'P02'!$D39</f>
        <v>C</v>
      </c>
      <c r="F43" s="36" t="str">
        <f>'P03'!$D39</f>
        <v>C</v>
      </c>
      <c r="G43" s="36" t="str">
        <f>'P04'!$D39</f>
        <v>C</v>
      </c>
      <c r="H43" s="36" t="str">
        <f>'P05'!$D39</f>
        <v>C</v>
      </c>
      <c r="I43" s="36" t="str">
        <f>'P06'!$D39</f>
        <v>C</v>
      </c>
      <c r="J43" s="36" t="str">
        <f>'P07'!$D39</f>
        <v>C</v>
      </c>
      <c r="K43" s="36" t="str">
        <f>'P08'!$D39</f>
        <v>C</v>
      </c>
      <c r="L43" s="36" t="str">
        <f>'P09'!$D39</f>
        <v>C</v>
      </c>
      <c r="M43" s="39">
        <f>COUNTIF(D43:L43,"C")</f>
        <v>8</v>
      </c>
      <c r="N43" s="39">
        <f>COUNTIF(D43:L43,"NC")</f>
        <v>1</v>
      </c>
      <c r="O43" s="39">
        <f>COUNTIF(D43:L43,"NA")</f>
        <v>0</v>
      </c>
      <c r="P43" s="39">
        <f>COUNTIF(D43:L43,"NT")</f>
        <v>0</v>
      </c>
      <c r="Q43" t="str">
        <f>IF(N43&gt;0,"NC",IF(M43&gt;0,"C",IF(P43&gt;0,"NT","NA")))</f>
        <v>NC</v>
      </c>
      <c r="R43">
        <v>6</v>
      </c>
      <c r="S43" s="36" t="str">
        <f>Critères!$B38</f>
        <v>6.1</v>
      </c>
      <c r="T43" s="36" t="str">
        <f>Critères!$A38</f>
        <v>LIENS</v>
      </c>
      <c r="U43" s="36" t="str">
        <f>'P01'!$E39</f>
        <v>N</v>
      </c>
      <c r="V43" s="36" t="str">
        <f>'P02'!$E39</f>
        <v>N</v>
      </c>
      <c r="W43" s="36" t="str">
        <f>'P03'!$E39</f>
        <v>N</v>
      </c>
      <c r="X43" s="36" t="str">
        <f>'P04'!$E39</f>
        <v>N</v>
      </c>
      <c r="Y43" s="36" t="str">
        <f>'P05'!$E39</f>
        <v>N</v>
      </c>
      <c r="Z43" s="36" t="str">
        <f>'P06'!$E39</f>
        <v>N</v>
      </c>
      <c r="AA43" s="36" t="str">
        <f>'P07'!$E39</f>
        <v>N</v>
      </c>
      <c r="AB43" s="36" t="str">
        <f>'P08'!$E39</f>
        <v>N</v>
      </c>
      <c r="AC43" s="36" t="str">
        <f>'P09'!$E39</f>
        <v>N</v>
      </c>
      <c r="AD43" s="39">
        <f>COUNTIF(U43:AC43,"D")</f>
        <v>0</v>
      </c>
    </row>
    <row r="44" spans="1:30">
      <c r="A44">
        <v>6</v>
      </c>
      <c r="B44" s="36" t="str">
        <f>Critères!$B39</f>
        <v>6.2</v>
      </c>
      <c r="C44" s="36" t="str">
        <f>Critères!$A38</f>
        <v>LIENS</v>
      </c>
      <c r="D44" s="36" t="str">
        <f>'P01'!$D40</f>
        <v>C</v>
      </c>
      <c r="E44" s="36" t="str">
        <f>'P02'!$D40</f>
        <v>C</v>
      </c>
      <c r="F44" s="36" t="str">
        <f>'P03'!$D40</f>
        <v>C</v>
      </c>
      <c r="G44" s="36" t="str">
        <f>'P04'!$D40</f>
        <v>NC</v>
      </c>
      <c r="H44" s="36" t="str">
        <f>'P05'!$D40</f>
        <v>C</v>
      </c>
      <c r="I44" s="36" t="str">
        <f>'P06'!$D40</f>
        <v>C</v>
      </c>
      <c r="J44" s="36" t="str">
        <f>'P07'!$D40</f>
        <v>C</v>
      </c>
      <c r="K44" s="36" t="str">
        <f>'P08'!$D40</f>
        <v>C</v>
      </c>
      <c r="L44" s="36" t="str">
        <f>'P09'!$D40</f>
        <v>C</v>
      </c>
      <c r="M44" s="39">
        <f>COUNTIF(D44:L44,"C")</f>
        <v>8</v>
      </c>
      <c r="N44" s="39">
        <f>COUNTIF(D44:L44,"NC")</f>
        <v>1</v>
      </c>
      <c r="O44" s="39">
        <f>COUNTIF(D44:L44,"NA")</f>
        <v>0</v>
      </c>
      <c r="P44" s="39">
        <f>COUNTIF(D44:L44,"NT")</f>
        <v>0</v>
      </c>
      <c r="Q44" t="str">
        <f>IF(N44&gt;0,"NC",IF(M44&gt;0,"C",IF(P44&gt;0,"NT","NA")))</f>
        <v>NC</v>
      </c>
      <c r="R44">
        <v>6</v>
      </c>
      <c r="S44" s="36" t="str">
        <f>Critères!$B39</f>
        <v>6.2</v>
      </c>
      <c r="T44" s="36" t="str">
        <f>Critères!$A38</f>
        <v>LIENS</v>
      </c>
      <c r="U44" s="36" t="str">
        <f>'P01'!$E40</f>
        <v>N</v>
      </c>
      <c r="V44" s="36" t="str">
        <f>'P02'!$E40</f>
        <v>N</v>
      </c>
      <c r="W44" s="36" t="str">
        <f>'P03'!$E40</f>
        <v>N</v>
      </c>
      <c r="X44" s="36" t="str">
        <f>'P04'!$E40</f>
        <v>N</v>
      </c>
      <c r="Y44" s="36" t="str">
        <f>'P05'!$E40</f>
        <v>N</v>
      </c>
      <c r="Z44" s="36" t="str">
        <f>'P06'!$E40</f>
        <v>N</v>
      </c>
      <c r="AA44" s="36" t="str">
        <f>'P07'!$E40</f>
        <v>N</v>
      </c>
      <c r="AB44" s="36" t="str">
        <f>'P08'!$E40</f>
        <v>N</v>
      </c>
      <c r="AC44" s="36" t="str">
        <f>'P09'!$E40</f>
        <v>N</v>
      </c>
      <c r="AD44" s="39">
        <f>COUNTIF(U44:AC44,"D")</f>
        <v>0</v>
      </c>
    </row>
    <row r="45" spans="1:30">
      <c r="A45" s="5"/>
      <c r="B45" s="42"/>
      <c r="C45" s="42"/>
      <c r="D45" s="42"/>
      <c r="E45" s="42"/>
      <c r="F45" s="42"/>
      <c r="G45" s="42"/>
      <c r="H45" s="42"/>
      <c r="I45" s="42"/>
      <c r="J45" s="42"/>
      <c r="K45" s="42"/>
      <c r="L45" s="42"/>
      <c r="M45" s="43">
        <f>SUM(M43:M44)</f>
        <v>16</v>
      </c>
      <c r="N45" s="43">
        <f>SUM(N43:N44)</f>
        <v>2</v>
      </c>
      <c r="O45" s="43">
        <f>SUM(O43:O44)</f>
        <v>0</v>
      </c>
      <c r="P45" s="43">
        <f>SUM(P43:P44)</f>
        <v>0</v>
      </c>
      <c r="R45" s="5"/>
      <c r="S45" s="42"/>
      <c r="T45" s="42"/>
      <c r="U45" s="42"/>
      <c r="V45" s="42"/>
      <c r="W45" s="42"/>
      <c r="X45" s="42"/>
      <c r="Y45" s="42"/>
      <c r="Z45" s="42"/>
      <c r="AA45" s="42"/>
      <c r="AB45" s="42"/>
      <c r="AC45" s="42"/>
      <c r="AD45" s="43">
        <f>SUM(AD43:AD44)</f>
        <v>0</v>
      </c>
    </row>
    <row r="46" spans="1:30">
      <c r="A46">
        <v>7</v>
      </c>
      <c r="B46" s="36" t="str">
        <f>Critères!$B40</f>
        <v>7.1</v>
      </c>
      <c r="C46" s="36" t="str">
        <f>Critères!$A40</f>
        <v>SCRIPTS</v>
      </c>
      <c r="D46" s="36" t="str">
        <f>'P01'!$D41</f>
        <v>C</v>
      </c>
      <c r="E46" s="36" t="str">
        <f>'P02'!$D41</f>
        <v>C</v>
      </c>
      <c r="F46" s="36" t="str">
        <f>'P03'!$D41</f>
        <v>C</v>
      </c>
      <c r="G46" s="36" t="str">
        <f>'P04'!$D41</f>
        <v>C</v>
      </c>
      <c r="H46" s="36" t="str">
        <f>'P05'!$D41</f>
        <v>C</v>
      </c>
      <c r="I46" s="36" t="str">
        <f>'P06'!$D41</f>
        <v>C</v>
      </c>
      <c r="J46" s="36" t="str">
        <f>'P07'!$D41</f>
        <v>C</v>
      </c>
      <c r="K46" s="36" t="str">
        <f>'P08'!$D41</f>
        <v>C</v>
      </c>
      <c r="L46" s="36" t="str">
        <f>'P09'!$D41</f>
        <v>C</v>
      </c>
      <c r="M46" s="39">
        <f>COUNTIF(D46:L46,"C")</f>
        <v>9</v>
      </c>
      <c r="N46" s="39">
        <f>COUNTIF(D46:L46,"NC")</f>
        <v>0</v>
      </c>
      <c r="O46" s="39">
        <f>COUNTIF(D46:L46,"NA")</f>
        <v>0</v>
      </c>
      <c r="P46" s="39">
        <f>COUNTIF(D46:L46,"NT")</f>
        <v>0</v>
      </c>
      <c r="Q46" t="str">
        <f>IF(N46&gt;0,"NC",IF(M46&gt;0,"C",IF(P46&gt;0,"NT","NA")))</f>
        <v>C</v>
      </c>
      <c r="R46">
        <v>7</v>
      </c>
      <c r="S46" s="36" t="str">
        <f>Critères!$B40</f>
        <v>7.1</v>
      </c>
      <c r="T46" s="36" t="str">
        <f>Critères!$A40</f>
        <v>SCRIPTS</v>
      </c>
      <c r="U46" s="36" t="str">
        <f>'P01'!$E41</f>
        <v>N</v>
      </c>
      <c r="V46" s="36" t="str">
        <f>'P02'!$E41</f>
        <v>N</v>
      </c>
      <c r="W46" s="36" t="str">
        <f>'P03'!$E41</f>
        <v>N</v>
      </c>
      <c r="X46" s="36" t="str">
        <f>'P04'!$E41</f>
        <v>N</v>
      </c>
      <c r="Y46" s="36" t="str">
        <f>'P05'!$E41</f>
        <v>N</v>
      </c>
      <c r="Z46" s="36" t="str">
        <f>'P06'!$E41</f>
        <v>N</v>
      </c>
      <c r="AA46" s="36" t="str">
        <f>'P07'!$E41</f>
        <v>N</v>
      </c>
      <c r="AB46" s="36" t="str">
        <f>'P08'!$E41</f>
        <v>N</v>
      </c>
      <c r="AC46" s="36" t="str">
        <f>'P09'!$E41</f>
        <v>N</v>
      </c>
      <c r="AD46" s="39">
        <f>COUNTIF(U46:AC46,"D")</f>
        <v>0</v>
      </c>
    </row>
    <row r="47" spans="1:30">
      <c r="A47">
        <v>7</v>
      </c>
      <c r="B47" s="36" t="str">
        <f>Critères!$B41</f>
        <v>7.2</v>
      </c>
      <c r="C47" s="36" t="str">
        <f>Critères!$A40</f>
        <v>SCRIPTS</v>
      </c>
      <c r="D47" s="36" t="str">
        <f>'P01'!$D42</f>
        <v>NA</v>
      </c>
      <c r="E47" s="36" t="str">
        <f>'P02'!$D42</f>
        <v>NA</v>
      </c>
      <c r="F47" s="36" t="str">
        <f>'P03'!$D42</f>
        <v>NA</v>
      </c>
      <c r="G47" s="36" t="str">
        <f>'P04'!$D42</f>
        <v>NA</v>
      </c>
      <c r="H47" s="36" t="str">
        <f>'P05'!$D42</f>
        <v>NA</v>
      </c>
      <c r="I47" s="36" t="str">
        <f>'P06'!$D42</f>
        <v>NA</v>
      </c>
      <c r="J47" s="36" t="str">
        <f>'P07'!$D42</f>
        <v>NA</v>
      </c>
      <c r="K47" s="36" t="str">
        <f>'P08'!$D42</f>
        <v>NA</v>
      </c>
      <c r="L47" s="36" t="str">
        <f>'P09'!$D42</f>
        <v>NA</v>
      </c>
      <c r="M47" s="39">
        <f>COUNTIF(D47:L47,"C")</f>
        <v>0</v>
      </c>
      <c r="N47" s="39">
        <f>COUNTIF(D47:L47,"NC")</f>
        <v>0</v>
      </c>
      <c r="O47" s="39">
        <f>COUNTIF(D47:L47,"NA")</f>
        <v>9</v>
      </c>
      <c r="P47" s="39">
        <f>COUNTIF(D47:L47,"NT")</f>
        <v>0</v>
      </c>
      <c r="Q47" t="str">
        <f>IF(N47&gt;0,"NC",IF(M47&gt;0,"C",IF(P47&gt;0,"NT","NA")))</f>
        <v>NA</v>
      </c>
      <c r="R47">
        <v>7</v>
      </c>
      <c r="S47" s="36" t="str">
        <f>Critères!$B41</f>
        <v>7.2</v>
      </c>
      <c r="T47" s="36" t="str">
        <f>Critères!$A40</f>
        <v>SCRIPTS</v>
      </c>
      <c r="U47" s="36" t="str">
        <f>'P01'!$E42</f>
        <v>N</v>
      </c>
      <c r="V47" s="36" t="str">
        <f>'P02'!$E42</f>
        <v>N</v>
      </c>
      <c r="W47" s="36" t="str">
        <f>'P03'!$E42</f>
        <v>N</v>
      </c>
      <c r="X47" s="36" t="str">
        <f>'P04'!$E42</f>
        <v>N</v>
      </c>
      <c r="Y47" s="36" t="str">
        <f>'P05'!$E42</f>
        <v>N</v>
      </c>
      <c r="Z47" s="36" t="str">
        <f>'P06'!$E42</f>
        <v>N</v>
      </c>
      <c r="AA47" s="36" t="str">
        <f>'P07'!$E42</f>
        <v>N</v>
      </c>
      <c r="AB47" s="36" t="str">
        <f>'P08'!$E42</f>
        <v>N</v>
      </c>
      <c r="AC47" s="36" t="str">
        <f>'P09'!$E42</f>
        <v>N</v>
      </c>
      <c r="AD47" s="39">
        <f>COUNTIF(U47:AC47,"D")</f>
        <v>0</v>
      </c>
    </row>
    <row r="48" spans="1:30">
      <c r="A48">
        <v>7</v>
      </c>
      <c r="B48" s="36" t="str">
        <f>Critères!$B42</f>
        <v>7.3</v>
      </c>
      <c r="C48" s="36" t="str">
        <f>Critères!$A40</f>
        <v>SCRIPTS</v>
      </c>
      <c r="D48" s="36" t="str">
        <f>'P01'!$D43</f>
        <v>C</v>
      </c>
      <c r="E48" s="36" t="str">
        <f>'P02'!$D43</f>
        <v>C</v>
      </c>
      <c r="F48" s="36" t="str">
        <f>'P03'!$D43</f>
        <v>C</v>
      </c>
      <c r="G48" s="36" t="str">
        <f>'P04'!$D43</f>
        <v>C</v>
      </c>
      <c r="H48" s="36" t="str">
        <f>'P05'!$D43</f>
        <v>C</v>
      </c>
      <c r="I48" s="36" t="str">
        <f>'P06'!$D43</f>
        <v>C</v>
      </c>
      <c r="J48" s="36" t="str">
        <f>'P07'!$D43</f>
        <v>C</v>
      </c>
      <c r="K48" s="36" t="str">
        <f>'P08'!$D43</f>
        <v>C</v>
      </c>
      <c r="L48" s="36" t="str">
        <f>'P09'!$D43</f>
        <v>C</v>
      </c>
      <c r="M48" s="39">
        <f>COUNTIF(D48:L48,"C")</f>
        <v>9</v>
      </c>
      <c r="N48" s="39">
        <f>COUNTIF(D48:L48,"NC")</f>
        <v>0</v>
      </c>
      <c r="O48" s="39">
        <f>COUNTIF(D48:L48,"NA")</f>
        <v>0</v>
      </c>
      <c r="P48" s="39">
        <f>COUNTIF(D48:L48,"NT")</f>
        <v>0</v>
      </c>
      <c r="Q48" t="str">
        <f>IF(N48&gt;0,"NC",IF(M48&gt;0,"C",IF(P48&gt;0,"NT","NA")))</f>
        <v>C</v>
      </c>
      <c r="R48">
        <v>7</v>
      </c>
      <c r="S48" s="36" t="str">
        <f>Critères!$B42</f>
        <v>7.3</v>
      </c>
      <c r="T48" s="36" t="str">
        <f>Critères!$A40</f>
        <v>SCRIPTS</v>
      </c>
      <c r="U48" s="36" t="str">
        <f>'P01'!$E43</f>
        <v>N</v>
      </c>
      <c r="V48" s="36" t="str">
        <f>'P02'!$E43</f>
        <v>N</v>
      </c>
      <c r="W48" s="36" t="str">
        <f>'P03'!$E43</f>
        <v>N</v>
      </c>
      <c r="X48" s="36" t="str">
        <f>'P04'!$E43</f>
        <v>N</v>
      </c>
      <c r="Y48" s="36" t="str">
        <f>'P05'!$E43</f>
        <v>N</v>
      </c>
      <c r="Z48" s="36" t="str">
        <f>'P06'!$E43</f>
        <v>N</v>
      </c>
      <c r="AA48" s="36" t="str">
        <f>'P07'!$E43</f>
        <v>N</v>
      </c>
      <c r="AB48" s="36" t="str">
        <f>'P08'!$E43</f>
        <v>N</v>
      </c>
      <c r="AC48" s="36" t="str">
        <f>'P09'!$E43</f>
        <v>N</v>
      </c>
      <c r="AD48" s="39">
        <f>COUNTIF(U48:AC48,"D")</f>
        <v>0</v>
      </c>
    </row>
    <row r="49" spans="1:30">
      <c r="A49">
        <v>7</v>
      </c>
      <c r="B49" s="36" t="str">
        <f>Critères!$B43</f>
        <v>7.4</v>
      </c>
      <c r="C49" s="36" t="str">
        <f>Critères!$A40</f>
        <v>SCRIPTS</v>
      </c>
      <c r="D49" s="36" t="str">
        <f>'P01'!$D44</f>
        <v>C</v>
      </c>
      <c r="E49" s="36" t="str">
        <f>'P02'!$D44</f>
        <v>NA</v>
      </c>
      <c r="F49" s="36" t="str">
        <f>'P03'!$D44</f>
        <v>C</v>
      </c>
      <c r="G49" s="36" t="str">
        <f>'P04'!$D44</f>
        <v>C</v>
      </c>
      <c r="H49" s="36" t="str">
        <f>'P05'!$D44</f>
        <v>C</v>
      </c>
      <c r="I49" s="36" t="str">
        <f>'P06'!$D44</f>
        <v>C</v>
      </c>
      <c r="J49" s="36" t="str">
        <f>'P07'!$D44</f>
        <v>C</v>
      </c>
      <c r="K49" s="36" t="str">
        <f>'P08'!$D44</f>
        <v>C</v>
      </c>
      <c r="L49" s="36" t="str">
        <f>'P09'!$D44</f>
        <v>C</v>
      </c>
      <c r="M49" s="39">
        <f>COUNTIF(D49:L49,"C")</f>
        <v>8</v>
      </c>
      <c r="N49" s="39">
        <f>COUNTIF(D49:L49,"NC")</f>
        <v>0</v>
      </c>
      <c r="O49" s="39">
        <f>COUNTIF(D49:L49,"NA")</f>
        <v>1</v>
      </c>
      <c r="P49" s="39">
        <f>COUNTIF(D49:L49,"NT")</f>
        <v>0</v>
      </c>
      <c r="Q49" t="str">
        <f>IF(N49&gt;0,"NC",IF(M49&gt;0,"C",IF(P49&gt;0,"NT","NA")))</f>
        <v>C</v>
      </c>
      <c r="R49">
        <v>7</v>
      </c>
      <c r="S49" s="36" t="str">
        <f>Critères!$B43</f>
        <v>7.4</v>
      </c>
      <c r="T49" s="36" t="str">
        <f>Critères!$A40</f>
        <v>SCRIPTS</v>
      </c>
      <c r="U49" s="36" t="str">
        <f>'P01'!$E44</f>
        <v>N</v>
      </c>
      <c r="V49" s="36" t="str">
        <f>'P02'!$E44</f>
        <v>N</v>
      </c>
      <c r="W49" s="36" t="str">
        <f>'P03'!$E44</f>
        <v>N</v>
      </c>
      <c r="X49" s="36" t="str">
        <f>'P04'!$E44</f>
        <v>N</v>
      </c>
      <c r="Y49" s="36" t="str">
        <f>'P05'!$E44</f>
        <v>N</v>
      </c>
      <c r="Z49" s="36" t="str">
        <f>'P06'!$E44</f>
        <v>N</v>
      </c>
      <c r="AA49" s="36" t="str">
        <f>'P07'!$E44</f>
        <v>N</v>
      </c>
      <c r="AB49" s="36" t="str">
        <f>'P08'!$E44</f>
        <v>N</v>
      </c>
      <c r="AC49" s="36" t="str">
        <f>'P09'!$E44</f>
        <v>N</v>
      </c>
      <c r="AD49" s="39">
        <f>COUNTIF(U49:AC49,"D")</f>
        <v>0</v>
      </c>
    </row>
    <row r="50" spans="1:30">
      <c r="A50">
        <v>7</v>
      </c>
      <c r="B50" s="36" t="str">
        <f>Critères!$B44</f>
        <v>7.5</v>
      </c>
      <c r="C50" s="36" t="str">
        <f>Critères!$A40</f>
        <v>SCRIPTS</v>
      </c>
      <c r="D50" s="36" t="str">
        <f>'P01'!$D45</f>
        <v>NA</v>
      </c>
      <c r="E50" s="36" t="str">
        <f>'P02'!$D45</f>
        <v>NA</v>
      </c>
      <c r="F50" s="36" t="str">
        <f>'P03'!$D45</f>
        <v>NA</v>
      </c>
      <c r="G50" s="36" t="str">
        <f>'P04'!$D45</f>
        <v>C</v>
      </c>
      <c r="H50" s="36" t="str">
        <f>'P05'!$D45</f>
        <v>C</v>
      </c>
      <c r="I50" s="36" t="str">
        <f>'P06'!$D45</f>
        <v>NA</v>
      </c>
      <c r="J50" s="36" t="str">
        <f>'P07'!$D45</f>
        <v>NA</v>
      </c>
      <c r="K50" s="36" t="str">
        <f>'P08'!$D45</f>
        <v>NA</v>
      </c>
      <c r="L50" s="36" t="str">
        <f>'P09'!$D45</f>
        <v>NA</v>
      </c>
      <c r="M50" s="39">
        <f>COUNTIF(D50:L50,"C")</f>
        <v>2</v>
      </c>
      <c r="N50" s="39">
        <f>COUNTIF(D50:L50,"NC")</f>
        <v>0</v>
      </c>
      <c r="O50" s="39">
        <f>COUNTIF(D50:L50,"NA")</f>
        <v>7</v>
      </c>
      <c r="P50" s="39">
        <f>COUNTIF(D50:L50,"NT")</f>
        <v>0</v>
      </c>
      <c r="Q50" t="str">
        <f>IF(N50&gt;0,"NC",IF(M50&gt;0,"C",IF(P50&gt;0,"NT","NA")))</f>
        <v>C</v>
      </c>
      <c r="R50">
        <v>7</v>
      </c>
      <c r="S50" s="36" t="str">
        <f>Critères!$B44</f>
        <v>7.5</v>
      </c>
      <c r="T50" s="36" t="str">
        <f>Critères!$A40</f>
        <v>SCRIPTS</v>
      </c>
      <c r="U50" s="36" t="str">
        <f>'P01'!$E45</f>
        <v>N</v>
      </c>
      <c r="V50" s="36" t="str">
        <f>'P02'!$E45</f>
        <v>N</v>
      </c>
      <c r="W50" s="36" t="str">
        <f>'P03'!$E45</f>
        <v>N</v>
      </c>
      <c r="X50" s="36" t="str">
        <f>'P04'!$E45</f>
        <v>N</v>
      </c>
      <c r="Y50" s="36" t="str">
        <f>'P05'!$E45</f>
        <v>N</v>
      </c>
      <c r="Z50" s="36" t="str">
        <f>'P06'!$E45</f>
        <v>N</v>
      </c>
      <c r="AA50" s="36" t="str">
        <f>'P07'!$E45</f>
        <v>N</v>
      </c>
      <c r="AB50" s="36" t="str">
        <f>'P08'!$E45</f>
        <v>N</v>
      </c>
      <c r="AC50" s="36" t="str">
        <f>'P09'!$E45</f>
        <v>N</v>
      </c>
      <c r="AD50" s="39">
        <f>COUNTIF(U50:AC50,"D")</f>
        <v>0</v>
      </c>
    </row>
    <row r="51" spans="1:30">
      <c r="A51" s="5"/>
      <c r="B51" s="42"/>
      <c r="C51" s="42"/>
      <c r="D51" s="42"/>
      <c r="E51" s="42"/>
      <c r="F51" s="42"/>
      <c r="G51" s="42"/>
      <c r="H51" s="42"/>
      <c r="I51" s="42"/>
      <c r="J51" s="42"/>
      <c r="K51" s="42"/>
      <c r="L51" s="42"/>
      <c r="M51" s="44">
        <f>SUM(M46:M50)</f>
        <v>28</v>
      </c>
      <c r="N51" s="44">
        <f>SUM(N46:N50)</f>
        <v>0</v>
      </c>
      <c r="O51" s="44">
        <f>SUM(O46:O50)</f>
        <v>17</v>
      </c>
      <c r="P51" s="44">
        <f>SUM(P46:P50)</f>
        <v>0</v>
      </c>
      <c r="R51" s="5"/>
      <c r="S51" s="42"/>
      <c r="T51" s="42"/>
      <c r="U51" s="42"/>
      <c r="V51" s="42"/>
      <c r="W51" s="42"/>
      <c r="X51" s="42"/>
      <c r="Y51" s="42"/>
      <c r="Z51" s="42"/>
      <c r="AA51" s="42"/>
      <c r="AB51" s="42"/>
      <c r="AC51" s="42"/>
      <c r="AD51" s="44">
        <f>SUM(AD46:AD50)</f>
        <v>0</v>
      </c>
    </row>
    <row r="52" spans="1:30">
      <c r="A52">
        <v>8</v>
      </c>
      <c r="B52" s="36" t="str">
        <f>Critères!$B45</f>
        <v>8.1</v>
      </c>
      <c r="C52" s="36" t="str">
        <f>Critères!$A45</f>
        <v>ÉLÉMENTS OBLIGATOIRES</v>
      </c>
      <c r="D52" s="36" t="str">
        <f>'P01'!$D46</f>
        <v>C</v>
      </c>
      <c r="E52" s="36" t="str">
        <f>'P02'!$D46</f>
        <v>C</v>
      </c>
      <c r="F52" s="36" t="str">
        <f>'P03'!$D46</f>
        <v>C</v>
      </c>
      <c r="G52" s="36" t="str">
        <f>'P04'!$D46</f>
        <v>C</v>
      </c>
      <c r="H52" s="36" t="str">
        <f>'P05'!$D46</f>
        <v>C</v>
      </c>
      <c r="I52" s="36" t="str">
        <f>'P06'!$D46</f>
        <v>C</v>
      </c>
      <c r="J52" s="36" t="str">
        <f>'P07'!$D46</f>
        <v>C</v>
      </c>
      <c r="K52" s="36" t="str">
        <f>'P08'!$D46</f>
        <v>C</v>
      </c>
      <c r="L52" s="36" t="str">
        <f>'P09'!$D46</f>
        <v>C</v>
      </c>
      <c r="M52" s="39">
        <f t="shared" ref="M52:M61" si="18">COUNTIF(D52:L52,"C")</f>
        <v>9</v>
      </c>
      <c r="N52" s="39">
        <f t="shared" ref="N52:N61" si="19">COUNTIF(D52:L52,"NC")</f>
        <v>0</v>
      </c>
      <c r="O52" s="39">
        <f t="shared" ref="O52:O61" si="20">COUNTIF(D52:L52,"NA")</f>
        <v>0</v>
      </c>
      <c r="P52" s="39">
        <f t="shared" ref="P52:P61" si="21">COUNTIF(D52:L52,"NT")</f>
        <v>0</v>
      </c>
      <c r="Q52" t="str">
        <f t="shared" ref="Q52:Q61" si="22">IF(N52&gt;0,"NC",IF(M52&gt;0,"C",IF(P52&gt;0,"NT","NA")))</f>
        <v>C</v>
      </c>
      <c r="R52">
        <v>8</v>
      </c>
      <c r="S52" s="36" t="str">
        <f>Critères!$B45</f>
        <v>8.1</v>
      </c>
      <c r="T52" s="36" t="str">
        <f>Critères!$A45</f>
        <v>ÉLÉMENTS OBLIGATOIRES</v>
      </c>
      <c r="U52" s="36" t="str">
        <f>'P01'!$E46</f>
        <v>N</v>
      </c>
      <c r="V52" s="36" t="str">
        <f>'P02'!$E46</f>
        <v>N</v>
      </c>
      <c r="W52" s="36" t="str">
        <f>'P03'!$E46</f>
        <v>N</v>
      </c>
      <c r="X52" s="36" t="str">
        <f>'P04'!$E46</f>
        <v>N</v>
      </c>
      <c r="Y52" s="36" t="str">
        <f>'P05'!$E46</f>
        <v>N</v>
      </c>
      <c r="Z52" s="36" t="str">
        <f>'P06'!$E46</f>
        <v>N</v>
      </c>
      <c r="AA52" s="36" t="str">
        <f>'P07'!$E46</f>
        <v>N</v>
      </c>
      <c r="AB52" s="36" t="str">
        <f>'P08'!$E46</f>
        <v>N</v>
      </c>
      <c r="AC52" s="36" t="str">
        <f>'P09'!$E46</f>
        <v>N</v>
      </c>
      <c r="AD52" s="39">
        <f t="shared" ref="AD52:AD61" si="23">COUNTIF(U52:AC52,"D")</f>
        <v>0</v>
      </c>
    </row>
    <row r="53" spans="1:30">
      <c r="A53">
        <v>8</v>
      </c>
      <c r="B53" s="36" t="str">
        <f>Critères!$B46</f>
        <v>8.2</v>
      </c>
      <c r="C53" s="36" t="str">
        <f>Critères!$A45</f>
        <v>ÉLÉMENTS OBLIGATOIRES</v>
      </c>
      <c r="D53" s="36" t="str">
        <f>'P01'!$D47</f>
        <v>C</v>
      </c>
      <c r="E53" s="36" t="str">
        <f>'P02'!$D47</f>
        <v>C</v>
      </c>
      <c r="F53" s="36" t="str">
        <f>'P03'!$D47</f>
        <v>C</v>
      </c>
      <c r="G53" s="36" t="str">
        <f>'P04'!$D47</f>
        <v>C</v>
      </c>
      <c r="H53" s="36" t="str">
        <f>'P05'!$D47</f>
        <v>C</v>
      </c>
      <c r="I53" s="36" t="str">
        <f>'P06'!$D47</f>
        <v>C</v>
      </c>
      <c r="J53" s="36" t="str">
        <f>'P07'!$D47</f>
        <v>C</v>
      </c>
      <c r="K53" s="36" t="str">
        <f>'P08'!$D47</f>
        <v>C</v>
      </c>
      <c r="L53" s="36" t="str">
        <f>'P09'!$D47</f>
        <v>C</v>
      </c>
      <c r="M53" s="39">
        <f t="shared" si="18"/>
        <v>9</v>
      </c>
      <c r="N53" s="39">
        <f t="shared" si="19"/>
        <v>0</v>
      </c>
      <c r="O53" s="39">
        <f t="shared" si="20"/>
        <v>0</v>
      </c>
      <c r="P53" s="39">
        <f t="shared" si="21"/>
        <v>0</v>
      </c>
      <c r="Q53" t="str">
        <f t="shared" si="22"/>
        <v>C</v>
      </c>
      <c r="R53">
        <v>8</v>
      </c>
      <c r="S53" s="36" t="str">
        <f>Critères!$B46</f>
        <v>8.2</v>
      </c>
      <c r="T53" s="36" t="str">
        <f>Critères!$A45</f>
        <v>ÉLÉMENTS OBLIGATOIRES</v>
      </c>
      <c r="U53" s="36" t="str">
        <f>'P01'!$E47</f>
        <v>N</v>
      </c>
      <c r="V53" s="36" t="str">
        <f>'P02'!$E47</f>
        <v>N</v>
      </c>
      <c r="W53" s="36" t="str">
        <f>'P03'!$E47</f>
        <v>N</v>
      </c>
      <c r="X53" s="36" t="str">
        <f>'P04'!$E47</f>
        <v>N</v>
      </c>
      <c r="Y53" s="36" t="str">
        <f>'P05'!$E47</f>
        <v>N</v>
      </c>
      <c r="Z53" s="36" t="str">
        <f>'P06'!$E47</f>
        <v>N</v>
      </c>
      <c r="AA53" s="36" t="str">
        <f>'P07'!$E47</f>
        <v>N</v>
      </c>
      <c r="AB53" s="36" t="str">
        <f>'P08'!$E47</f>
        <v>N</v>
      </c>
      <c r="AC53" s="36" t="str">
        <f>'P09'!$E47</f>
        <v>N</v>
      </c>
      <c r="AD53" s="39">
        <f t="shared" si="23"/>
        <v>0</v>
      </c>
    </row>
    <row r="54" spans="1:30">
      <c r="A54">
        <v>8</v>
      </c>
      <c r="B54" s="36" t="str">
        <f>Critères!$B47</f>
        <v>8.3</v>
      </c>
      <c r="C54" s="36" t="str">
        <f>Critères!$A45</f>
        <v>ÉLÉMENTS OBLIGATOIRES</v>
      </c>
      <c r="D54" s="36" t="str">
        <f>'P01'!$D48</f>
        <v>NC</v>
      </c>
      <c r="E54" s="36" t="str">
        <f>'P02'!$D48</f>
        <v>NC</v>
      </c>
      <c r="F54" s="36" t="str">
        <f>'P03'!$D48</f>
        <v>NC</v>
      </c>
      <c r="G54" s="36" t="str">
        <f>'P04'!$D48</f>
        <v>NC</v>
      </c>
      <c r="H54" s="36" t="str">
        <f>'P05'!$D48</f>
        <v>NC</v>
      </c>
      <c r="I54" s="36" t="str">
        <f>'P06'!$D48</f>
        <v>NC</v>
      </c>
      <c r="J54" s="36" t="str">
        <f>'P07'!$D48</f>
        <v>NC</v>
      </c>
      <c r="K54" s="36" t="str">
        <f>'P08'!$D48</f>
        <v>NC</v>
      </c>
      <c r="L54" s="36" t="str">
        <f>'P09'!$D48</f>
        <v>NC</v>
      </c>
      <c r="M54" s="39">
        <f t="shared" si="18"/>
        <v>0</v>
      </c>
      <c r="N54" s="39">
        <f t="shared" si="19"/>
        <v>9</v>
      </c>
      <c r="O54" s="39">
        <f t="shared" si="20"/>
        <v>0</v>
      </c>
      <c r="P54" s="39">
        <f t="shared" si="21"/>
        <v>0</v>
      </c>
      <c r="Q54" t="str">
        <f t="shared" si="22"/>
        <v>NC</v>
      </c>
      <c r="R54">
        <v>8</v>
      </c>
      <c r="S54" s="36" t="str">
        <f>Critères!$B47</f>
        <v>8.3</v>
      </c>
      <c r="T54" s="36" t="str">
        <f>Critères!$A45</f>
        <v>ÉLÉMENTS OBLIGATOIRES</v>
      </c>
      <c r="U54" s="36" t="str">
        <f>'P01'!$E48</f>
        <v>N</v>
      </c>
      <c r="V54" s="36" t="str">
        <f>'P02'!$E48</f>
        <v>N</v>
      </c>
      <c r="W54" s="36" t="str">
        <f>'P03'!$E48</f>
        <v>N</v>
      </c>
      <c r="X54" s="36" t="str">
        <f>'P04'!$E48</f>
        <v>N</v>
      </c>
      <c r="Y54" s="36" t="str">
        <f>'P05'!$E48</f>
        <v>N</v>
      </c>
      <c r="Z54" s="36" t="str">
        <f>'P06'!$E48</f>
        <v>N</v>
      </c>
      <c r="AA54" s="36" t="str">
        <f>'P07'!$E48</f>
        <v>N</v>
      </c>
      <c r="AB54" s="36" t="str">
        <f>'P08'!$E48</f>
        <v>N</v>
      </c>
      <c r="AC54" s="36" t="str">
        <f>'P09'!$E48</f>
        <v>N</v>
      </c>
      <c r="AD54" s="39">
        <f t="shared" si="23"/>
        <v>0</v>
      </c>
    </row>
    <row r="55" spans="1:30">
      <c r="A55">
        <v>8</v>
      </c>
      <c r="B55" s="36" t="str">
        <f>Critères!$B48</f>
        <v>8.4</v>
      </c>
      <c r="C55" s="36" t="str">
        <f>Critères!$A45</f>
        <v>ÉLÉMENTS OBLIGATOIRES</v>
      </c>
      <c r="D55" s="36" t="str">
        <f>'P01'!$D49</f>
        <v>NA</v>
      </c>
      <c r="E55" s="36" t="str">
        <f>'P02'!$D49</f>
        <v>NA</v>
      </c>
      <c r="F55" s="36" t="str">
        <f>'P03'!$D49</f>
        <v>NA</v>
      </c>
      <c r="G55" s="36" t="str">
        <f>'P04'!$D49</f>
        <v>NA</v>
      </c>
      <c r="H55" s="36" t="str">
        <f>'P05'!$D49</f>
        <v>NA</v>
      </c>
      <c r="I55" s="36" t="str">
        <f>'P06'!$D49</f>
        <v>NA</v>
      </c>
      <c r="J55" s="36" t="str">
        <f>'P07'!$D49</f>
        <v>NA</v>
      </c>
      <c r="K55" s="36" t="str">
        <f>'P08'!$D49</f>
        <v>NA</v>
      </c>
      <c r="L55" s="36" t="str">
        <f>'P09'!$D49</f>
        <v>NA</v>
      </c>
      <c r="M55" s="39">
        <f t="shared" si="18"/>
        <v>0</v>
      </c>
      <c r="N55" s="39">
        <f t="shared" si="19"/>
        <v>0</v>
      </c>
      <c r="O55" s="39">
        <f t="shared" si="20"/>
        <v>9</v>
      </c>
      <c r="P55" s="39">
        <f t="shared" si="21"/>
        <v>0</v>
      </c>
      <c r="Q55" t="str">
        <f t="shared" si="22"/>
        <v>NA</v>
      </c>
      <c r="R55">
        <v>8</v>
      </c>
      <c r="S55" s="36" t="str">
        <f>Critères!$B48</f>
        <v>8.4</v>
      </c>
      <c r="T55" s="36" t="str">
        <f>Critères!$A45</f>
        <v>ÉLÉMENTS OBLIGATOIRES</v>
      </c>
      <c r="U55" s="36" t="str">
        <f>'P01'!$E49</f>
        <v>N</v>
      </c>
      <c r="V55" s="36" t="str">
        <f>'P02'!$E49</f>
        <v>N</v>
      </c>
      <c r="W55" s="36" t="str">
        <f>'P03'!$E49</f>
        <v>N</v>
      </c>
      <c r="X55" s="36" t="str">
        <f>'P04'!$E49</f>
        <v>N</v>
      </c>
      <c r="Y55" s="36" t="str">
        <f>'P05'!$E49</f>
        <v>N</v>
      </c>
      <c r="Z55" s="36" t="str">
        <f>'P06'!$E49</f>
        <v>N</v>
      </c>
      <c r="AA55" s="36" t="str">
        <f>'P07'!$E49</f>
        <v>N</v>
      </c>
      <c r="AB55" s="36" t="str">
        <f>'P08'!$E49</f>
        <v>N</v>
      </c>
      <c r="AC55" s="36" t="str">
        <f>'P09'!$E49</f>
        <v>N</v>
      </c>
      <c r="AD55" s="39">
        <f t="shared" si="23"/>
        <v>0</v>
      </c>
    </row>
    <row r="56" spans="1:30">
      <c r="A56">
        <v>8</v>
      </c>
      <c r="B56" s="36" t="str">
        <f>Critères!$B49</f>
        <v>8.5</v>
      </c>
      <c r="C56" s="36" t="str">
        <f>Critères!$A45</f>
        <v>ÉLÉMENTS OBLIGATOIRES</v>
      </c>
      <c r="D56" s="36" t="str">
        <f>'P01'!$D50</f>
        <v>C</v>
      </c>
      <c r="E56" s="36" t="str">
        <f>'P02'!$D50</f>
        <v>C</v>
      </c>
      <c r="F56" s="36" t="str">
        <f>'P03'!$D50</f>
        <v>C</v>
      </c>
      <c r="G56" s="36" t="str">
        <f>'P04'!$D50</f>
        <v>C</v>
      </c>
      <c r="H56" s="36" t="str">
        <f>'P05'!$D50</f>
        <v>C</v>
      </c>
      <c r="I56" s="36" t="str">
        <f>'P06'!$D50</f>
        <v>C</v>
      </c>
      <c r="J56" s="36" t="str">
        <f>'P07'!$D50</f>
        <v>C</v>
      </c>
      <c r="K56" s="36" t="str">
        <f>'P08'!$D50</f>
        <v>C</v>
      </c>
      <c r="L56" s="36" t="str">
        <f>'P09'!$D50</f>
        <v>C</v>
      </c>
      <c r="M56" s="39">
        <f t="shared" si="18"/>
        <v>9</v>
      </c>
      <c r="N56" s="39">
        <f t="shared" si="19"/>
        <v>0</v>
      </c>
      <c r="O56" s="39">
        <f t="shared" si="20"/>
        <v>0</v>
      </c>
      <c r="P56" s="39">
        <f t="shared" si="21"/>
        <v>0</v>
      </c>
      <c r="Q56" t="str">
        <f t="shared" si="22"/>
        <v>C</v>
      </c>
      <c r="R56">
        <v>8</v>
      </c>
      <c r="S56" s="36" t="str">
        <f>Critères!$B49</f>
        <v>8.5</v>
      </c>
      <c r="T56" s="36" t="str">
        <f>Critères!$A45</f>
        <v>ÉLÉMENTS OBLIGATOIRES</v>
      </c>
      <c r="U56" s="36" t="str">
        <f>'P01'!$E50</f>
        <v>N</v>
      </c>
      <c r="V56" s="36" t="str">
        <f>'P02'!$E50</f>
        <v>N</v>
      </c>
      <c r="W56" s="36" t="str">
        <f>'P03'!$E50</f>
        <v>N</v>
      </c>
      <c r="X56" s="36" t="str">
        <f>'P04'!$E50</f>
        <v>N</v>
      </c>
      <c r="Y56" s="36" t="str">
        <f>'P05'!$E50</f>
        <v>N</v>
      </c>
      <c r="Z56" s="36" t="str">
        <f>'P06'!$E50</f>
        <v>N</v>
      </c>
      <c r="AA56" s="36" t="str">
        <f>'P07'!$E50</f>
        <v>N</v>
      </c>
      <c r="AB56" s="36" t="str">
        <f>'P08'!$E50</f>
        <v>N</v>
      </c>
      <c r="AC56" s="36" t="str">
        <f>'P09'!$E50</f>
        <v>N</v>
      </c>
      <c r="AD56" s="39">
        <f t="shared" si="23"/>
        <v>0</v>
      </c>
    </row>
    <row r="57" spans="1:30">
      <c r="A57">
        <v>8</v>
      </c>
      <c r="B57" s="36" t="str">
        <f>Critères!$B50</f>
        <v>8.6</v>
      </c>
      <c r="C57" s="36" t="str">
        <f>Critères!$A45</f>
        <v>ÉLÉMENTS OBLIGATOIRES</v>
      </c>
      <c r="D57" s="36" t="str">
        <f>'P01'!$D51</f>
        <v>NC</v>
      </c>
      <c r="E57" s="36" t="str">
        <f>'P02'!$D51</f>
        <v>NC</v>
      </c>
      <c r="F57" s="36" t="str">
        <f>'P03'!$D51</f>
        <v>NC</v>
      </c>
      <c r="G57" s="36" t="str">
        <f>'P04'!$D51</f>
        <v>NC</v>
      </c>
      <c r="H57" s="36" t="str">
        <f>'P05'!$D51</f>
        <v>NC</v>
      </c>
      <c r="I57" s="36" t="str">
        <f>'P06'!$D51</f>
        <v>NC</v>
      </c>
      <c r="J57" s="36" t="str">
        <f>'P07'!$D51</f>
        <v>NC</v>
      </c>
      <c r="K57" s="36" t="str">
        <f>'P08'!$D51</f>
        <v>NC</v>
      </c>
      <c r="L57" s="36" t="str">
        <f>'P09'!$D51</f>
        <v>NC</v>
      </c>
      <c r="M57" s="39">
        <f t="shared" si="18"/>
        <v>0</v>
      </c>
      <c r="N57" s="39">
        <f t="shared" si="19"/>
        <v>9</v>
      </c>
      <c r="O57" s="39">
        <f t="shared" si="20"/>
        <v>0</v>
      </c>
      <c r="P57" s="39">
        <f t="shared" si="21"/>
        <v>0</v>
      </c>
      <c r="Q57" t="str">
        <f t="shared" si="22"/>
        <v>NC</v>
      </c>
      <c r="R57">
        <v>8</v>
      </c>
      <c r="S57" s="36" t="str">
        <f>Critères!$B50</f>
        <v>8.6</v>
      </c>
      <c r="T57" s="36" t="str">
        <f>Critères!$A45</f>
        <v>ÉLÉMENTS OBLIGATOIRES</v>
      </c>
      <c r="U57" s="36" t="str">
        <f>'P01'!$E51</f>
        <v>N</v>
      </c>
      <c r="V57" s="36" t="str">
        <f>'P02'!$E51</f>
        <v>N</v>
      </c>
      <c r="W57" s="36" t="str">
        <f>'P03'!$E51</f>
        <v>N</v>
      </c>
      <c r="X57" s="36" t="str">
        <f>'P04'!$E51</f>
        <v>N</v>
      </c>
      <c r="Y57" s="36" t="str">
        <f>'P05'!$E51</f>
        <v>N</v>
      </c>
      <c r="Z57" s="36" t="str">
        <f>'P06'!$E51</f>
        <v>N</v>
      </c>
      <c r="AA57" s="36" t="str">
        <f>'P07'!$E51</f>
        <v>N</v>
      </c>
      <c r="AB57" s="36" t="str">
        <f>'P08'!$E51</f>
        <v>N</v>
      </c>
      <c r="AC57" s="36" t="str">
        <f>'P09'!$E51</f>
        <v>N</v>
      </c>
      <c r="AD57" s="39">
        <f t="shared" si="23"/>
        <v>0</v>
      </c>
    </row>
    <row r="58" spans="1:30">
      <c r="A58">
        <v>8</v>
      </c>
      <c r="B58" s="36" t="str">
        <f>Critères!$B51</f>
        <v>8.7</v>
      </c>
      <c r="C58" s="36" t="str">
        <f>Critères!$A45</f>
        <v>ÉLÉMENTS OBLIGATOIRES</v>
      </c>
      <c r="D58" s="36" t="str">
        <f>'P01'!$D52</f>
        <v>NA</v>
      </c>
      <c r="E58" s="36" t="str">
        <f>'P02'!$D52</f>
        <v>NA</v>
      </c>
      <c r="F58" s="36" t="str">
        <f>'P03'!$D52</f>
        <v>NA</v>
      </c>
      <c r="G58" s="36" t="str">
        <f>'P04'!$D52</f>
        <v>NA</v>
      </c>
      <c r="H58" s="36" t="str">
        <f>'P05'!$D52</f>
        <v>NA</v>
      </c>
      <c r="I58" s="36" t="str">
        <f>'P06'!$D52</f>
        <v>NA</v>
      </c>
      <c r="J58" s="36" t="str">
        <f>'P07'!$D52</f>
        <v>NA</v>
      </c>
      <c r="K58" s="36" t="str">
        <f>'P08'!$D52</f>
        <v>NA</v>
      </c>
      <c r="L58" s="36" t="str">
        <f>'P09'!$D52</f>
        <v>NA</v>
      </c>
      <c r="M58" s="39">
        <f t="shared" si="18"/>
        <v>0</v>
      </c>
      <c r="N58" s="39">
        <f t="shared" si="19"/>
        <v>0</v>
      </c>
      <c r="O58" s="39">
        <f t="shared" si="20"/>
        <v>9</v>
      </c>
      <c r="P58" s="39">
        <f t="shared" si="21"/>
        <v>0</v>
      </c>
      <c r="Q58" t="str">
        <f t="shared" si="22"/>
        <v>NA</v>
      </c>
      <c r="R58">
        <v>8</v>
      </c>
      <c r="S58" s="36" t="str">
        <f>Critères!$B51</f>
        <v>8.7</v>
      </c>
      <c r="T58" s="36" t="str">
        <f>Critères!$A45</f>
        <v>ÉLÉMENTS OBLIGATOIRES</v>
      </c>
      <c r="U58" s="36" t="str">
        <f>'P01'!$E52</f>
        <v>N</v>
      </c>
      <c r="V58" s="36" t="str">
        <f>'P02'!$E52</f>
        <v>N</v>
      </c>
      <c r="W58" s="36" t="str">
        <f>'P03'!$E52</f>
        <v>N</v>
      </c>
      <c r="X58" s="36" t="str">
        <f>'P04'!$E52</f>
        <v>N</v>
      </c>
      <c r="Y58" s="36" t="str">
        <f>'P05'!$E52</f>
        <v>N</v>
      </c>
      <c r="Z58" s="36" t="str">
        <f>'P06'!$E52</f>
        <v>N</v>
      </c>
      <c r="AA58" s="36" t="str">
        <f>'P07'!$E52</f>
        <v>N</v>
      </c>
      <c r="AB58" s="36" t="str">
        <f>'P08'!$E52</f>
        <v>N</v>
      </c>
      <c r="AC58" s="36" t="str">
        <f>'P09'!$E52</f>
        <v>N</v>
      </c>
      <c r="AD58" s="39">
        <f t="shared" si="23"/>
        <v>0</v>
      </c>
    </row>
    <row r="59" spans="1:30">
      <c r="A59">
        <v>8</v>
      </c>
      <c r="B59" s="36" t="str">
        <f>Critères!$B52</f>
        <v>8.8</v>
      </c>
      <c r="C59" s="36" t="str">
        <f>Critères!$A45</f>
        <v>ÉLÉMENTS OBLIGATOIRES</v>
      </c>
      <c r="D59" s="36" t="str">
        <f>'P01'!$D53</f>
        <v>NA</v>
      </c>
      <c r="E59" s="36" t="str">
        <f>'P02'!$D53</f>
        <v>NA</v>
      </c>
      <c r="F59" s="36" t="str">
        <f>'P03'!$D53</f>
        <v>NA</v>
      </c>
      <c r="G59" s="36" t="str">
        <f>'P04'!$D53</f>
        <v>NA</v>
      </c>
      <c r="H59" s="36" t="str">
        <f>'P05'!$D53</f>
        <v>NA</v>
      </c>
      <c r="I59" s="36" t="str">
        <f>'P06'!$D53</f>
        <v>NA</v>
      </c>
      <c r="J59" s="36" t="str">
        <f>'P07'!$D53</f>
        <v>NA</v>
      </c>
      <c r="K59" s="36" t="str">
        <f>'P08'!$D53</f>
        <v>NA</v>
      </c>
      <c r="L59" s="36" t="str">
        <f>'P09'!$D53</f>
        <v>NA</v>
      </c>
      <c r="M59" s="39">
        <f t="shared" si="18"/>
        <v>0</v>
      </c>
      <c r="N59" s="39">
        <f t="shared" si="19"/>
        <v>0</v>
      </c>
      <c r="O59" s="39">
        <f t="shared" si="20"/>
        <v>9</v>
      </c>
      <c r="P59" s="39">
        <f t="shared" si="21"/>
        <v>0</v>
      </c>
      <c r="Q59" t="str">
        <f t="shared" si="22"/>
        <v>NA</v>
      </c>
      <c r="R59">
        <v>8</v>
      </c>
      <c r="S59" s="36" t="str">
        <f>Critères!$B52</f>
        <v>8.8</v>
      </c>
      <c r="T59" s="36" t="str">
        <f>Critères!$A45</f>
        <v>ÉLÉMENTS OBLIGATOIRES</v>
      </c>
      <c r="U59" s="36" t="str">
        <f>'P01'!$E53</f>
        <v>N</v>
      </c>
      <c r="V59" s="36" t="str">
        <f>'P02'!$E53</f>
        <v>N</v>
      </c>
      <c r="W59" s="36" t="str">
        <f>'P03'!$E53</f>
        <v>N</v>
      </c>
      <c r="X59" s="36" t="str">
        <f>'P04'!$E53</f>
        <v>N</v>
      </c>
      <c r="Y59" s="36" t="str">
        <f>'P05'!$E53</f>
        <v>N</v>
      </c>
      <c r="Z59" s="36" t="str">
        <f>'P06'!$E53</f>
        <v>N</v>
      </c>
      <c r="AA59" s="36" t="str">
        <f>'P07'!$E53</f>
        <v>N</v>
      </c>
      <c r="AB59" s="36" t="str">
        <f>'P08'!$E53</f>
        <v>N</v>
      </c>
      <c r="AC59" s="36" t="str">
        <f>'P09'!$E53</f>
        <v>N</v>
      </c>
      <c r="AD59" s="39">
        <f t="shared" si="23"/>
        <v>0</v>
      </c>
    </row>
    <row r="60" spans="1:30">
      <c r="A60">
        <v>8</v>
      </c>
      <c r="B60" s="36" t="str">
        <f>Critères!$B53</f>
        <v>8.9</v>
      </c>
      <c r="C60" s="36" t="str">
        <f>Critères!$A45</f>
        <v>ÉLÉMENTS OBLIGATOIRES</v>
      </c>
      <c r="D60" s="36" t="str">
        <f>'P01'!$D54</f>
        <v>C</v>
      </c>
      <c r="E60" s="36" t="str">
        <f>'P02'!$D54</f>
        <v>C</v>
      </c>
      <c r="F60" s="36" t="str">
        <f>'P03'!$D54</f>
        <v>C</v>
      </c>
      <c r="G60" s="36" t="str">
        <f>'P04'!$D54</f>
        <v>NC</v>
      </c>
      <c r="H60" s="36" t="str">
        <f>'P05'!$D54</f>
        <v>NC</v>
      </c>
      <c r="I60" s="36" t="str">
        <f>'P06'!$D54</f>
        <v>NC</v>
      </c>
      <c r="J60" s="36" t="str">
        <f>'P07'!$D54</f>
        <v>NC</v>
      </c>
      <c r="K60" s="36" t="str">
        <f>'P08'!$D54</f>
        <v>NC</v>
      </c>
      <c r="L60" s="36" t="str">
        <f>'P09'!$D54</f>
        <v>NC</v>
      </c>
      <c r="M60" s="39">
        <f t="shared" si="18"/>
        <v>3</v>
      </c>
      <c r="N60" s="39">
        <f t="shared" si="19"/>
        <v>6</v>
      </c>
      <c r="O60" s="39">
        <f t="shared" si="20"/>
        <v>0</v>
      </c>
      <c r="P60" s="39">
        <f t="shared" si="21"/>
        <v>0</v>
      </c>
      <c r="Q60" t="str">
        <f t="shared" si="22"/>
        <v>NC</v>
      </c>
      <c r="R60">
        <v>8</v>
      </c>
      <c r="S60" s="36" t="str">
        <f>Critères!$B53</f>
        <v>8.9</v>
      </c>
      <c r="T60" s="36" t="str">
        <f>Critères!$A45</f>
        <v>ÉLÉMENTS OBLIGATOIRES</v>
      </c>
      <c r="U60" s="36" t="str">
        <f>'P01'!$E54</f>
        <v>N</v>
      </c>
      <c r="V60" s="36" t="str">
        <f>'P02'!$E54</f>
        <v>N</v>
      </c>
      <c r="W60" s="36" t="str">
        <f>'P03'!$E54</f>
        <v>N</v>
      </c>
      <c r="X60" s="36" t="str">
        <f>'P04'!$E54</f>
        <v>N</v>
      </c>
      <c r="Y60" s="36" t="str">
        <f>'P05'!$E54</f>
        <v>N</v>
      </c>
      <c r="Z60" s="36" t="str">
        <f>'P06'!$E54</f>
        <v>N</v>
      </c>
      <c r="AA60" s="36" t="str">
        <f>'P07'!$E54</f>
        <v>N</v>
      </c>
      <c r="AB60" s="36" t="str">
        <f>'P08'!$E54</f>
        <v>N</v>
      </c>
      <c r="AC60" s="36" t="str">
        <f>'P09'!$E54</f>
        <v>N</v>
      </c>
      <c r="AD60" s="39">
        <f t="shared" si="23"/>
        <v>0</v>
      </c>
    </row>
    <row r="61" spans="1:30">
      <c r="A61">
        <v>8</v>
      </c>
      <c r="B61" s="36" t="str">
        <f>Critères!$B54</f>
        <v>8.10</v>
      </c>
      <c r="C61" s="36" t="str">
        <f>Critères!$A45</f>
        <v>ÉLÉMENTS OBLIGATOIRES</v>
      </c>
      <c r="D61" s="36" t="str">
        <f>'P01'!$D55</f>
        <v>NA</v>
      </c>
      <c r="E61" s="36" t="str">
        <f>'P02'!$D55</f>
        <v>NA</v>
      </c>
      <c r="F61" s="36" t="str">
        <f>'P03'!$D55</f>
        <v>NA</v>
      </c>
      <c r="G61" s="36" t="str">
        <f>'P04'!$D55</f>
        <v>NA</v>
      </c>
      <c r="H61" s="36" t="str">
        <f>'P05'!$D55</f>
        <v>NA</v>
      </c>
      <c r="I61" s="36" t="str">
        <f>'P06'!$D55</f>
        <v>NA</v>
      </c>
      <c r="J61" s="36" t="str">
        <f>'P07'!$D55</f>
        <v>NA</v>
      </c>
      <c r="K61" s="36" t="str">
        <f>'P08'!$D55</f>
        <v>NA</v>
      </c>
      <c r="L61" s="36" t="str">
        <f>'P09'!$D55</f>
        <v>NA</v>
      </c>
      <c r="M61" s="39">
        <f t="shared" si="18"/>
        <v>0</v>
      </c>
      <c r="N61" s="39">
        <f t="shared" si="19"/>
        <v>0</v>
      </c>
      <c r="O61" s="39">
        <f t="shared" si="20"/>
        <v>9</v>
      </c>
      <c r="P61" s="39">
        <f t="shared" si="21"/>
        <v>0</v>
      </c>
      <c r="Q61" t="str">
        <f t="shared" si="22"/>
        <v>NA</v>
      </c>
      <c r="R61">
        <v>8</v>
      </c>
      <c r="S61" s="36" t="str">
        <f>Critères!$B54</f>
        <v>8.10</v>
      </c>
      <c r="T61" s="36" t="str">
        <f>Critères!$A45</f>
        <v>ÉLÉMENTS OBLIGATOIRES</v>
      </c>
      <c r="U61" s="36" t="str">
        <f>'P01'!$E55</f>
        <v>N</v>
      </c>
      <c r="V61" s="36" t="str">
        <f>'P02'!$E55</f>
        <v>N</v>
      </c>
      <c r="W61" s="36" t="str">
        <f>'P03'!$E55</f>
        <v>N</v>
      </c>
      <c r="X61" s="36" t="str">
        <f>'P04'!$E55</f>
        <v>N</v>
      </c>
      <c r="Y61" s="36" t="str">
        <f>'P05'!$E55</f>
        <v>N</v>
      </c>
      <c r="Z61" s="36" t="str">
        <f>'P06'!$E55</f>
        <v>N</v>
      </c>
      <c r="AA61" s="36" t="str">
        <f>'P07'!$E55</f>
        <v>N</v>
      </c>
      <c r="AB61" s="36" t="str">
        <f>'P08'!$E55</f>
        <v>N</v>
      </c>
      <c r="AC61" s="36" t="str">
        <f>'P09'!$E55</f>
        <v>N</v>
      </c>
      <c r="AD61" s="39">
        <f t="shared" si="23"/>
        <v>0</v>
      </c>
    </row>
    <row r="62" spans="1:30">
      <c r="A62" s="5"/>
      <c r="B62" s="42"/>
      <c r="C62" s="42"/>
      <c r="D62" s="42"/>
      <c r="E62" s="42"/>
      <c r="F62" s="42"/>
      <c r="G62" s="42"/>
      <c r="H62" s="42"/>
      <c r="I62" s="42"/>
      <c r="J62" s="42"/>
      <c r="K62" s="42"/>
      <c r="L62" s="42"/>
      <c r="M62" s="43">
        <f>SUM(M52:M61)</f>
        <v>30</v>
      </c>
      <c r="N62" s="43">
        <f>SUM(N52:N61)</f>
        <v>24</v>
      </c>
      <c r="O62" s="43">
        <f>SUM(O52:O61)</f>
        <v>36</v>
      </c>
      <c r="P62" s="43">
        <f>SUM(P52:P61)</f>
        <v>0</v>
      </c>
      <c r="R62" s="5"/>
      <c r="S62" s="42"/>
      <c r="T62" s="42"/>
      <c r="U62" s="42"/>
      <c r="V62" s="42"/>
      <c r="W62" s="42"/>
      <c r="X62" s="42"/>
      <c r="Y62" s="42"/>
      <c r="Z62" s="42"/>
      <c r="AA62" s="42"/>
      <c r="AB62" s="42"/>
      <c r="AC62" s="42"/>
      <c r="AD62" s="43">
        <f>SUM(AD52:AD61)</f>
        <v>0</v>
      </c>
    </row>
    <row r="63" spans="1:30">
      <c r="A63">
        <v>9</v>
      </c>
      <c r="B63" s="36" t="str">
        <f>Critères!$B55</f>
        <v>9.1</v>
      </c>
      <c r="C63" s="36" t="str">
        <f>Critères!$A55</f>
        <v>STRUCTURATION</v>
      </c>
      <c r="D63" s="36" t="str">
        <f>'P01'!$D56</f>
        <v>NC</v>
      </c>
      <c r="E63" s="36" t="str">
        <f>'P02'!$D56</f>
        <v>C</v>
      </c>
      <c r="F63" s="36" t="str">
        <f>'P03'!$D56</f>
        <v>C</v>
      </c>
      <c r="G63" s="36" t="str">
        <f>'P04'!$D56</f>
        <v>C</v>
      </c>
      <c r="H63" s="36" t="str">
        <f>'P05'!$D56</f>
        <v>NC</v>
      </c>
      <c r="I63" s="36" t="str">
        <f>'P06'!$D56</f>
        <v>C</v>
      </c>
      <c r="J63" s="36" t="str">
        <f>'P07'!$D56</f>
        <v>C</v>
      </c>
      <c r="K63" s="36" t="str">
        <f>'P08'!$D56</f>
        <v>NC</v>
      </c>
      <c r="L63" s="36" t="str">
        <f>'P09'!$D56</f>
        <v>C</v>
      </c>
      <c r="M63" s="39">
        <f>COUNTIF(D63:L63,"C")</f>
        <v>6</v>
      </c>
      <c r="N63" s="39">
        <f>COUNTIF(D63:L63,"NC")</f>
        <v>3</v>
      </c>
      <c r="O63" s="39">
        <f>COUNTIF(D63:L63,"NA")</f>
        <v>0</v>
      </c>
      <c r="P63" s="39">
        <f>COUNTIF(D63:L63,"NT")</f>
        <v>0</v>
      </c>
      <c r="Q63" t="str">
        <f>IF(N63&gt;0,"NC",IF(M63&gt;0,"C",IF(P63&gt;0,"NT","NA")))</f>
        <v>NC</v>
      </c>
      <c r="R63">
        <v>9</v>
      </c>
      <c r="S63" s="36" t="str">
        <f>Critères!$B55</f>
        <v>9.1</v>
      </c>
      <c r="T63" s="36" t="str">
        <f>Critères!$A55</f>
        <v>STRUCTURATION</v>
      </c>
      <c r="U63" s="36" t="str">
        <f>'P01'!$E56</f>
        <v>N</v>
      </c>
      <c r="V63" s="36" t="str">
        <f>'P02'!$E56</f>
        <v>N</v>
      </c>
      <c r="W63" s="36" t="str">
        <f>'P03'!$E56</f>
        <v>N</v>
      </c>
      <c r="X63" s="36" t="str">
        <f>'P04'!$E56</f>
        <v>N</v>
      </c>
      <c r="Y63" s="36" t="str">
        <f>'P05'!$E56</f>
        <v>N</v>
      </c>
      <c r="Z63" s="36" t="str">
        <f>'P06'!$E56</f>
        <v>N</v>
      </c>
      <c r="AA63" s="36" t="str">
        <f>'P07'!$E56</f>
        <v>N</v>
      </c>
      <c r="AB63" s="36" t="str">
        <f>'P08'!$E56</f>
        <v>N</v>
      </c>
      <c r="AC63" s="36" t="str">
        <f>'P09'!$E56</f>
        <v>N</v>
      </c>
      <c r="AD63" s="39">
        <f>COUNTIF(U63:AC63,"D")</f>
        <v>0</v>
      </c>
    </row>
    <row r="64" spans="1:30">
      <c r="A64">
        <v>9</v>
      </c>
      <c r="B64" s="36" t="str">
        <f>Critères!$B56</f>
        <v>9.2</v>
      </c>
      <c r="C64" s="36" t="str">
        <f>Critères!$A55</f>
        <v>STRUCTURATION</v>
      </c>
      <c r="D64" s="36" t="str">
        <f>'P01'!$D57</f>
        <v>NC</v>
      </c>
      <c r="E64" s="36" t="str">
        <f>'P02'!$D57</f>
        <v>NC</v>
      </c>
      <c r="F64" s="36" t="str">
        <f>'P03'!$D57</f>
        <v>NC</v>
      </c>
      <c r="G64" s="36" t="str">
        <f>'P04'!$D57</f>
        <v>NC</v>
      </c>
      <c r="H64" s="36" t="str">
        <f>'P05'!$D57</f>
        <v>NC</v>
      </c>
      <c r="I64" s="36" t="str">
        <f>'P06'!$D57</f>
        <v>NC</v>
      </c>
      <c r="J64" s="36" t="str">
        <f>'P07'!$D57</f>
        <v>NC</v>
      </c>
      <c r="K64" s="36" t="str">
        <f>'P08'!$D57</f>
        <v>NC</v>
      </c>
      <c r="L64" s="36" t="str">
        <f>'P09'!$D57</f>
        <v>NC</v>
      </c>
      <c r="M64" s="39">
        <f>COUNTIF(D64:L64,"C")</f>
        <v>0</v>
      </c>
      <c r="N64" s="39">
        <f>COUNTIF(D64:L64,"NC")</f>
        <v>9</v>
      </c>
      <c r="O64" s="39">
        <f>COUNTIF(D64:L64,"NA")</f>
        <v>0</v>
      </c>
      <c r="P64" s="39">
        <f>COUNTIF(D64:L64,"NT")</f>
        <v>0</v>
      </c>
      <c r="Q64" t="str">
        <f>IF(N64&gt;0,"NC",IF(M64&gt;0,"C",IF(P64&gt;0,"NT","NA")))</f>
        <v>NC</v>
      </c>
      <c r="R64">
        <v>9</v>
      </c>
      <c r="S64" s="36" t="str">
        <f>Critères!$B56</f>
        <v>9.2</v>
      </c>
      <c r="T64" s="36" t="str">
        <f>Critères!$A55</f>
        <v>STRUCTURATION</v>
      </c>
      <c r="U64" s="36" t="str">
        <f>'P01'!$E57</f>
        <v>N</v>
      </c>
      <c r="V64" s="36" t="str">
        <f>'P02'!$E57</f>
        <v>N</v>
      </c>
      <c r="W64" s="36" t="str">
        <f>'P03'!$E57</f>
        <v>N</v>
      </c>
      <c r="X64" s="36" t="str">
        <f>'P04'!$E57</f>
        <v>N</v>
      </c>
      <c r="Y64" s="36" t="str">
        <f>'P05'!$E57</f>
        <v>N</v>
      </c>
      <c r="Z64" s="36" t="str">
        <f>'P06'!$E57</f>
        <v>N</v>
      </c>
      <c r="AA64" s="36" t="str">
        <f>'P07'!$E57</f>
        <v>N</v>
      </c>
      <c r="AB64" s="36" t="str">
        <f>'P08'!$E57</f>
        <v>N</v>
      </c>
      <c r="AC64" s="36" t="str">
        <f>'P09'!$E57</f>
        <v>N</v>
      </c>
      <c r="AD64" s="39">
        <f>COUNTIF(U64:AC64,"D")</f>
        <v>0</v>
      </c>
    </row>
    <row r="65" spans="1:30">
      <c r="A65">
        <v>9</v>
      </c>
      <c r="B65" s="36" t="str">
        <f>Critères!$B57</f>
        <v>9.3</v>
      </c>
      <c r="C65" s="36" t="str">
        <f>Critères!$A55</f>
        <v>STRUCTURATION</v>
      </c>
      <c r="D65" s="36" t="str">
        <f>'P01'!$D58</f>
        <v>C</v>
      </c>
      <c r="E65" s="36" t="str">
        <f>'P02'!$D58</f>
        <v>C</v>
      </c>
      <c r="F65" s="36" t="str">
        <f>'P03'!$D58</f>
        <v>C</v>
      </c>
      <c r="G65" s="36" t="str">
        <f>'P04'!$D58</f>
        <v>C</v>
      </c>
      <c r="H65" s="36" t="str">
        <f>'P05'!$D58</f>
        <v>C</v>
      </c>
      <c r="I65" s="36" t="str">
        <f>'P06'!$D58</f>
        <v>C</v>
      </c>
      <c r="J65" s="36" t="str">
        <f>'P07'!$D58</f>
        <v>C</v>
      </c>
      <c r="K65" s="36" t="str">
        <f>'P08'!$D58</f>
        <v>C</v>
      </c>
      <c r="L65" s="36" t="str">
        <f>'P09'!$D58</f>
        <v>C</v>
      </c>
      <c r="M65" s="39">
        <f>COUNTIF(D65:L65,"C")</f>
        <v>9</v>
      </c>
      <c r="N65" s="39">
        <f>COUNTIF(D65:L65,"NC")</f>
        <v>0</v>
      </c>
      <c r="O65" s="39">
        <f>COUNTIF(D65:L65,"NA")</f>
        <v>0</v>
      </c>
      <c r="P65" s="39">
        <f>COUNTIF(D65:L65,"NT")</f>
        <v>0</v>
      </c>
      <c r="Q65" t="str">
        <f>IF(N65&gt;0,"NC",IF(M65&gt;0,"C",IF(P65&gt;0,"NT","NA")))</f>
        <v>C</v>
      </c>
      <c r="R65">
        <v>9</v>
      </c>
      <c r="S65" s="36" t="str">
        <f>Critères!$B57</f>
        <v>9.3</v>
      </c>
      <c r="T65" s="36" t="str">
        <f>Critères!$A55</f>
        <v>STRUCTURATION</v>
      </c>
      <c r="U65" s="36" t="str">
        <f>'P01'!$E58</f>
        <v>N</v>
      </c>
      <c r="V65" s="36" t="str">
        <f>'P02'!$E58</f>
        <v>N</v>
      </c>
      <c r="W65" s="36" t="str">
        <f>'P03'!$E58</f>
        <v>N</v>
      </c>
      <c r="X65" s="36" t="str">
        <f>'P04'!$E58</f>
        <v>N</v>
      </c>
      <c r="Y65" s="36" t="str">
        <f>'P05'!$E58</f>
        <v>N</v>
      </c>
      <c r="Z65" s="36" t="str">
        <f>'P06'!$E58</f>
        <v>N</v>
      </c>
      <c r="AA65" s="36" t="str">
        <f>'P07'!$E58</f>
        <v>N</v>
      </c>
      <c r="AB65" s="36" t="str">
        <f>'P08'!$E58</f>
        <v>N</v>
      </c>
      <c r="AC65" s="36" t="str">
        <f>'P09'!$E58</f>
        <v>N</v>
      </c>
      <c r="AD65" s="39">
        <f>COUNTIF(U65:AC65,"D")</f>
        <v>0</v>
      </c>
    </row>
    <row r="66" spans="1:30">
      <c r="A66">
        <v>9</v>
      </c>
      <c r="B66" s="36" t="str">
        <f>Critères!$B58</f>
        <v>9.4</v>
      </c>
      <c r="C66" s="36" t="str">
        <f>Critères!$A55</f>
        <v>STRUCTURATION</v>
      </c>
      <c r="D66" s="36" t="str">
        <f>'P01'!$D59</f>
        <v>NA</v>
      </c>
      <c r="E66" s="36" t="str">
        <f>'P02'!$D59</f>
        <v>NA</v>
      </c>
      <c r="F66" s="36" t="str">
        <f>'P03'!$D59</f>
        <v>NA</v>
      </c>
      <c r="G66" s="36" t="str">
        <f>'P04'!$D59</f>
        <v>NA</v>
      </c>
      <c r="H66" s="36" t="str">
        <f>'P05'!$D59</f>
        <v>NA</v>
      </c>
      <c r="I66" s="36" t="str">
        <f>'P06'!$D59</f>
        <v>NA</v>
      </c>
      <c r="J66" s="36" t="str">
        <f>'P07'!$D59</f>
        <v>NA</v>
      </c>
      <c r="K66" s="36" t="str">
        <f>'P08'!$D59</f>
        <v>NA</v>
      </c>
      <c r="L66" s="36" t="str">
        <f>'P09'!$D59</f>
        <v>NA</v>
      </c>
      <c r="M66" s="39">
        <f>COUNTIF(D66:L66,"C")</f>
        <v>0</v>
      </c>
      <c r="N66" s="39">
        <f>COUNTIF(D66:L66,"NC")</f>
        <v>0</v>
      </c>
      <c r="O66" s="39">
        <f>COUNTIF(D66:L66,"NA")</f>
        <v>9</v>
      </c>
      <c r="P66" s="39">
        <f>COUNTIF(D66:L66,"NT")</f>
        <v>0</v>
      </c>
      <c r="Q66" t="str">
        <f>IF(N66&gt;0,"NC",IF(M66&gt;0,"C",IF(P66&gt;0,"NT","NA")))</f>
        <v>NA</v>
      </c>
      <c r="R66">
        <v>9</v>
      </c>
      <c r="S66" s="36" t="str">
        <f>Critères!$B58</f>
        <v>9.4</v>
      </c>
      <c r="T66" s="36" t="str">
        <f>Critères!$A55</f>
        <v>STRUCTURATION</v>
      </c>
      <c r="U66" s="36" t="str">
        <f>'P01'!$E59</f>
        <v>N</v>
      </c>
      <c r="V66" s="36" t="str">
        <f>'P02'!$E59</f>
        <v>N</v>
      </c>
      <c r="W66" s="36" t="str">
        <f>'P03'!$E59</f>
        <v>N</v>
      </c>
      <c r="X66" s="36" t="str">
        <f>'P04'!$E59</f>
        <v>N</v>
      </c>
      <c r="Y66" s="36" t="str">
        <f>'P05'!$E59</f>
        <v>N</v>
      </c>
      <c r="Z66" s="36" t="str">
        <f>'P06'!$E59</f>
        <v>N</v>
      </c>
      <c r="AA66" s="36" t="str">
        <f>'P07'!$E59</f>
        <v>N</v>
      </c>
      <c r="AB66" s="36" t="str">
        <f>'P08'!$E59</f>
        <v>N</v>
      </c>
      <c r="AC66" s="36" t="str">
        <f>'P09'!$E59</f>
        <v>N</v>
      </c>
      <c r="AD66" s="39">
        <f>COUNTIF(U66:AC66,"D")</f>
        <v>0</v>
      </c>
    </row>
    <row r="67" spans="1:30">
      <c r="A67" s="5"/>
      <c r="B67" s="42"/>
      <c r="C67" s="42"/>
      <c r="D67" s="42"/>
      <c r="E67" s="42"/>
      <c r="F67" s="42"/>
      <c r="G67" s="42"/>
      <c r="H67" s="42"/>
      <c r="I67" s="42"/>
      <c r="J67" s="42"/>
      <c r="K67" s="42"/>
      <c r="L67" s="42"/>
      <c r="M67" s="43">
        <f>SUM(M63:M66)</f>
        <v>15</v>
      </c>
      <c r="N67" s="43">
        <f>SUM(N63:N66)</f>
        <v>12</v>
      </c>
      <c r="O67" s="43">
        <f>SUM(O63:O66)</f>
        <v>9</v>
      </c>
      <c r="P67" s="43">
        <f>SUM(P63:P66)</f>
        <v>0</v>
      </c>
      <c r="R67" s="5"/>
      <c r="S67" s="42"/>
      <c r="T67" s="42"/>
      <c r="U67" s="42"/>
      <c r="V67" s="42"/>
      <c r="W67" s="42"/>
      <c r="X67" s="42"/>
      <c r="Y67" s="42"/>
      <c r="Z67" s="42"/>
      <c r="AA67" s="42"/>
      <c r="AB67" s="42"/>
      <c r="AC67" s="42"/>
      <c r="AD67" s="43">
        <f>SUM(AD63:AD66)</f>
        <v>0</v>
      </c>
    </row>
    <row r="68" spans="1:30">
      <c r="A68">
        <v>10</v>
      </c>
      <c r="B68" s="36" t="str">
        <f>Critères!$B59</f>
        <v>10.1</v>
      </c>
      <c r="C68" s="36" t="str">
        <f>Critères!$A59</f>
        <v>PRÉSENTATION</v>
      </c>
      <c r="D68" s="36" t="str">
        <f>'P01'!$D60</f>
        <v>NC</v>
      </c>
      <c r="E68" s="36" t="str">
        <f>'P02'!$D60</f>
        <v>C</v>
      </c>
      <c r="F68" s="36" t="str">
        <f>'P03'!$D60</f>
        <v>NC</v>
      </c>
      <c r="G68" s="36" t="str">
        <f>'P04'!$D60</f>
        <v>C</v>
      </c>
      <c r="H68" s="36" t="str">
        <f>'P05'!$D60</f>
        <v>C</v>
      </c>
      <c r="I68" s="36" t="str">
        <f>'P06'!$D60</f>
        <v>C</v>
      </c>
      <c r="J68" s="36" t="str">
        <f>'P07'!$D60</f>
        <v>C</v>
      </c>
      <c r="K68" s="36" t="str">
        <f>'P08'!$D60</f>
        <v>C</v>
      </c>
      <c r="L68" s="36" t="str">
        <f>'P09'!$D60</f>
        <v>C</v>
      </c>
      <c r="M68" s="39">
        <f t="shared" ref="M68:M81" si="24">COUNTIF(D68:L68,"C")</f>
        <v>7</v>
      </c>
      <c r="N68" s="39">
        <f t="shared" ref="N68:N81" si="25">COUNTIF(D68:L68,"NC")</f>
        <v>2</v>
      </c>
      <c r="O68" s="39">
        <f t="shared" ref="O68:O81" si="26">COUNTIF(D68:L68,"NA")</f>
        <v>0</v>
      </c>
      <c r="P68" s="39">
        <f t="shared" ref="P68:P81" si="27">COUNTIF(D68:L68,"NT")</f>
        <v>0</v>
      </c>
      <c r="Q68" t="str">
        <f t="shared" ref="Q68:Q81" si="28">IF(N68&gt;0,"NC",IF(M68&gt;0,"C",IF(P68&gt;0,"NT","NA")))</f>
        <v>NC</v>
      </c>
      <c r="R68">
        <v>10</v>
      </c>
      <c r="S68" s="36" t="str">
        <f>Critères!$B59</f>
        <v>10.1</v>
      </c>
      <c r="T68" s="36" t="str">
        <f>Critères!$A59</f>
        <v>PRÉSENTATION</v>
      </c>
      <c r="U68" s="36" t="str">
        <f>'P01'!$E60</f>
        <v>N</v>
      </c>
      <c r="V68" s="36" t="str">
        <f>'P02'!$E60</f>
        <v>N</v>
      </c>
      <c r="W68" s="36" t="str">
        <f>'P03'!$E60</f>
        <v>N</v>
      </c>
      <c r="X68" s="36" t="str">
        <f>'P04'!$E60</f>
        <v>N</v>
      </c>
      <c r="Y68" s="36" t="str">
        <f>'P05'!$E60</f>
        <v>N</v>
      </c>
      <c r="Z68" s="36" t="str">
        <f>'P06'!$E60</f>
        <v>N</v>
      </c>
      <c r="AA68" s="36" t="str">
        <f>'P07'!$E60</f>
        <v>N</v>
      </c>
      <c r="AB68" s="36" t="str">
        <f>'P08'!$E60</f>
        <v>N</v>
      </c>
      <c r="AC68" s="36" t="str">
        <f>'P09'!$E60</f>
        <v>N</v>
      </c>
      <c r="AD68" s="39">
        <f t="shared" ref="AD68:AD81" si="29">COUNTIF(U68:AC68,"D")</f>
        <v>0</v>
      </c>
    </row>
    <row r="69" spans="1:30">
      <c r="A69">
        <v>10</v>
      </c>
      <c r="B69" s="36" t="str">
        <f>Critères!$B60</f>
        <v>10.2</v>
      </c>
      <c r="C69" s="36" t="str">
        <f>Critères!$A59</f>
        <v>PRÉSENTATION</v>
      </c>
      <c r="D69" s="36" t="str">
        <f>'P01'!$D61</f>
        <v>C</v>
      </c>
      <c r="E69" s="36" t="str">
        <f>'P02'!$D61</f>
        <v>NC</v>
      </c>
      <c r="F69" s="36" t="str">
        <f>'P03'!$D61</f>
        <v>C</v>
      </c>
      <c r="G69" s="36" t="str">
        <f>'P04'!$D61</f>
        <v>C</v>
      </c>
      <c r="H69" s="36" t="str">
        <f>'P05'!$D61</f>
        <v>C</v>
      </c>
      <c r="I69" s="36" t="str">
        <f>'P06'!$D61</f>
        <v>NC</v>
      </c>
      <c r="J69" s="36" t="str">
        <f>'P07'!$D61</f>
        <v>C</v>
      </c>
      <c r="K69" s="36" t="str">
        <f>'P08'!$D61</f>
        <v>C</v>
      </c>
      <c r="L69" s="36" t="str">
        <f>'P09'!$D61</f>
        <v>C</v>
      </c>
      <c r="M69" s="39">
        <f t="shared" si="24"/>
        <v>7</v>
      </c>
      <c r="N69" s="39">
        <f t="shared" si="25"/>
        <v>2</v>
      </c>
      <c r="O69" s="39">
        <f t="shared" si="26"/>
        <v>0</v>
      </c>
      <c r="P69" s="39">
        <f t="shared" si="27"/>
        <v>0</v>
      </c>
      <c r="Q69" t="str">
        <f t="shared" si="28"/>
        <v>NC</v>
      </c>
      <c r="R69">
        <v>10</v>
      </c>
      <c r="S69" s="36" t="str">
        <f>Critères!$B60</f>
        <v>10.2</v>
      </c>
      <c r="T69" s="36" t="str">
        <f>Critères!$A59</f>
        <v>PRÉSENTATION</v>
      </c>
      <c r="U69" s="36" t="str">
        <f>'P01'!$E61</f>
        <v>N</v>
      </c>
      <c r="V69" s="36" t="str">
        <f>'P02'!$E61</f>
        <v>N</v>
      </c>
      <c r="W69" s="36" t="str">
        <f>'P03'!$E61</f>
        <v>N</v>
      </c>
      <c r="X69" s="36" t="str">
        <f>'P04'!$E61</f>
        <v>N</v>
      </c>
      <c r="Y69" s="36" t="str">
        <f>'P05'!$E61</f>
        <v>N</v>
      </c>
      <c r="Z69" s="36" t="str">
        <f>'P06'!$E61</f>
        <v>N</v>
      </c>
      <c r="AA69" s="36" t="str">
        <f>'P07'!$E61</f>
        <v>N</v>
      </c>
      <c r="AB69" s="36" t="str">
        <f>'P08'!$E61</f>
        <v>N</v>
      </c>
      <c r="AC69" s="36" t="str">
        <f>'P09'!$E61</f>
        <v>N</v>
      </c>
      <c r="AD69" s="39">
        <f t="shared" si="29"/>
        <v>0</v>
      </c>
    </row>
    <row r="70" spans="1:30">
      <c r="A70">
        <v>10</v>
      </c>
      <c r="B70" s="36" t="str">
        <f>Critères!$B61</f>
        <v>10.3</v>
      </c>
      <c r="C70" s="36" t="str">
        <f>Critères!$A59</f>
        <v>PRÉSENTATION</v>
      </c>
      <c r="D70" s="36" t="str">
        <f>'P01'!$D62</f>
        <v>C</v>
      </c>
      <c r="E70" s="36" t="str">
        <f>'P02'!$D62</f>
        <v>C</v>
      </c>
      <c r="F70" s="36" t="str">
        <f>'P03'!$D62</f>
        <v>C</v>
      </c>
      <c r="G70" s="36" t="str">
        <f>'P04'!$D62</f>
        <v>C</v>
      </c>
      <c r="H70" s="36" t="str">
        <f>'P05'!$D62</f>
        <v>NC</v>
      </c>
      <c r="I70" s="36" t="str">
        <f>'P06'!$D62</f>
        <v>NC</v>
      </c>
      <c r="J70" s="36" t="str">
        <f>'P07'!$D62</f>
        <v>C</v>
      </c>
      <c r="K70" s="36" t="str">
        <f>'P08'!$D62</f>
        <v>C</v>
      </c>
      <c r="L70" s="36" t="str">
        <f>'P09'!$D62</f>
        <v>C</v>
      </c>
      <c r="M70" s="39">
        <f t="shared" si="24"/>
        <v>7</v>
      </c>
      <c r="N70" s="39">
        <f t="shared" si="25"/>
        <v>2</v>
      </c>
      <c r="O70" s="39">
        <f t="shared" si="26"/>
        <v>0</v>
      </c>
      <c r="P70" s="39">
        <f t="shared" si="27"/>
        <v>0</v>
      </c>
      <c r="Q70" t="str">
        <f t="shared" si="28"/>
        <v>NC</v>
      </c>
      <c r="R70">
        <v>10</v>
      </c>
      <c r="S70" s="36" t="str">
        <f>Critères!$B61</f>
        <v>10.3</v>
      </c>
      <c r="T70" s="36" t="str">
        <f>Critères!$A59</f>
        <v>PRÉSENTATION</v>
      </c>
      <c r="U70" s="36" t="str">
        <f>'P01'!$E62</f>
        <v>N</v>
      </c>
      <c r="V70" s="36" t="str">
        <f>'P02'!$E62</f>
        <v>N</v>
      </c>
      <c r="W70" s="36" t="str">
        <f>'P03'!$E62</f>
        <v>N</v>
      </c>
      <c r="X70" s="36" t="str">
        <f>'P04'!$E62</f>
        <v>N</v>
      </c>
      <c r="Y70" s="36" t="str">
        <f>'P05'!$E62</f>
        <v>N</v>
      </c>
      <c r="Z70" s="36" t="str">
        <f>'P06'!$E62</f>
        <v>N</v>
      </c>
      <c r="AA70" s="36" t="str">
        <f>'P07'!$E62</f>
        <v>N</v>
      </c>
      <c r="AB70" s="36" t="str">
        <f>'P08'!$E62</f>
        <v>N</v>
      </c>
      <c r="AC70" s="36" t="str">
        <f>'P09'!$E62</f>
        <v>N</v>
      </c>
      <c r="AD70" s="39">
        <f t="shared" si="29"/>
        <v>0</v>
      </c>
    </row>
    <row r="71" spans="1:30">
      <c r="A71">
        <v>10</v>
      </c>
      <c r="B71" s="36" t="str">
        <f>Critères!$B62</f>
        <v>10.4</v>
      </c>
      <c r="C71" s="36" t="str">
        <f>Critères!$A59</f>
        <v>PRÉSENTATION</v>
      </c>
      <c r="D71" s="36" t="str">
        <f>'P01'!$D63</f>
        <v>C</v>
      </c>
      <c r="E71" s="36" t="str">
        <f>'P02'!$D63</f>
        <v>C</v>
      </c>
      <c r="F71" s="36" t="str">
        <f>'P03'!$D63</f>
        <v>C</v>
      </c>
      <c r="G71" s="36" t="str">
        <f>'P04'!$D63</f>
        <v>C</v>
      </c>
      <c r="H71" s="36" t="str">
        <f>'P05'!$D63</f>
        <v>C</v>
      </c>
      <c r="I71" s="36" t="str">
        <f>'P06'!$D63</f>
        <v>C</v>
      </c>
      <c r="J71" s="36" t="str">
        <f>'P07'!$D63</f>
        <v>C</v>
      </c>
      <c r="K71" s="36" t="str">
        <f>'P08'!$D63</f>
        <v>C</v>
      </c>
      <c r="L71" s="36" t="str">
        <f>'P09'!$D63</f>
        <v>C</v>
      </c>
      <c r="M71" s="39">
        <f t="shared" si="24"/>
        <v>9</v>
      </c>
      <c r="N71" s="39">
        <f t="shared" si="25"/>
        <v>0</v>
      </c>
      <c r="O71" s="39">
        <f t="shared" si="26"/>
        <v>0</v>
      </c>
      <c r="P71" s="39">
        <f t="shared" si="27"/>
        <v>0</v>
      </c>
      <c r="Q71" t="str">
        <f t="shared" si="28"/>
        <v>C</v>
      </c>
      <c r="R71">
        <v>10</v>
      </c>
      <c r="S71" s="36" t="str">
        <f>Critères!$B62</f>
        <v>10.4</v>
      </c>
      <c r="T71" s="36" t="str">
        <f>Critères!$A59</f>
        <v>PRÉSENTATION</v>
      </c>
      <c r="U71" s="36" t="str">
        <f>'P01'!$E63</f>
        <v>N</v>
      </c>
      <c r="V71" s="36" t="str">
        <f>'P02'!$E63</f>
        <v>N</v>
      </c>
      <c r="W71" s="36" t="str">
        <f>'P03'!$E63</f>
        <v>N</v>
      </c>
      <c r="X71" s="36" t="str">
        <f>'P04'!$E63</f>
        <v>N</v>
      </c>
      <c r="Y71" s="36" t="str">
        <f>'P05'!$E63</f>
        <v>N</v>
      </c>
      <c r="Z71" s="36" t="str">
        <f>'P06'!$E63</f>
        <v>N</v>
      </c>
      <c r="AA71" s="36" t="str">
        <f>'P07'!$E63</f>
        <v>N</v>
      </c>
      <c r="AB71" s="36" t="str">
        <f>'P08'!$E63</f>
        <v>N</v>
      </c>
      <c r="AC71" s="36" t="str">
        <f>'P09'!$E63</f>
        <v>N</v>
      </c>
      <c r="AD71" s="39">
        <f t="shared" si="29"/>
        <v>0</v>
      </c>
    </row>
    <row r="72" spans="1:30">
      <c r="A72">
        <v>10</v>
      </c>
      <c r="B72" s="36" t="str">
        <f>Critères!$B63</f>
        <v>10.5</v>
      </c>
      <c r="C72" s="36" t="str">
        <f>Critères!$A59</f>
        <v>PRÉSENTATION</v>
      </c>
      <c r="D72" s="36" t="str">
        <f>'P01'!$D64</f>
        <v>C</v>
      </c>
      <c r="E72" s="36" t="str">
        <f>'P02'!$D64</f>
        <v>C</v>
      </c>
      <c r="F72" s="36" t="str">
        <f>'P03'!$D64</f>
        <v>C</v>
      </c>
      <c r="G72" s="36" t="str">
        <f>'P04'!$D64</f>
        <v>C</v>
      </c>
      <c r="H72" s="36" t="str">
        <f>'P05'!$D64</f>
        <v>C</v>
      </c>
      <c r="I72" s="36" t="str">
        <f>'P06'!$D64</f>
        <v>C</v>
      </c>
      <c r="J72" s="36" t="str">
        <f>'P07'!$D64</f>
        <v>C</v>
      </c>
      <c r="K72" s="36" t="str">
        <f>'P08'!$D64</f>
        <v>C</v>
      </c>
      <c r="L72" s="36" t="str">
        <f>'P09'!$D64</f>
        <v>C</v>
      </c>
      <c r="M72" s="39">
        <f t="shared" si="24"/>
        <v>9</v>
      </c>
      <c r="N72" s="39">
        <f t="shared" si="25"/>
        <v>0</v>
      </c>
      <c r="O72" s="39">
        <f t="shared" si="26"/>
        <v>0</v>
      </c>
      <c r="P72" s="39">
        <f t="shared" si="27"/>
        <v>0</v>
      </c>
      <c r="Q72" t="str">
        <f t="shared" si="28"/>
        <v>C</v>
      </c>
      <c r="R72">
        <v>10</v>
      </c>
      <c r="S72" s="36" t="str">
        <f>Critères!$B63</f>
        <v>10.5</v>
      </c>
      <c r="T72" s="36" t="str">
        <f>Critères!$A59</f>
        <v>PRÉSENTATION</v>
      </c>
      <c r="U72" s="36" t="str">
        <f>'P01'!$E64</f>
        <v>N</v>
      </c>
      <c r="V72" s="36" t="str">
        <f>'P02'!$E64</f>
        <v>N</v>
      </c>
      <c r="W72" s="36" t="str">
        <f>'P03'!$E64</f>
        <v>N</v>
      </c>
      <c r="X72" s="36" t="str">
        <f>'P04'!$E64</f>
        <v>N</v>
      </c>
      <c r="Y72" s="36" t="str">
        <f>'P05'!$E64</f>
        <v>N</v>
      </c>
      <c r="Z72" s="36" t="str">
        <f>'P06'!$E64</f>
        <v>N</v>
      </c>
      <c r="AA72" s="36" t="str">
        <f>'P07'!$E64</f>
        <v>N</v>
      </c>
      <c r="AB72" s="36" t="str">
        <f>'P08'!$E64</f>
        <v>N</v>
      </c>
      <c r="AC72" s="36" t="str">
        <f>'P09'!$E64</f>
        <v>N</v>
      </c>
      <c r="AD72" s="39">
        <f t="shared" si="29"/>
        <v>0</v>
      </c>
    </row>
    <row r="73" spans="1:30">
      <c r="A73">
        <v>10</v>
      </c>
      <c r="B73" s="36" t="str">
        <f>Critères!$B64</f>
        <v>10.6</v>
      </c>
      <c r="C73" s="36" t="str">
        <f>Critères!$A59</f>
        <v>PRÉSENTATION</v>
      </c>
      <c r="D73" s="36" t="str">
        <f>'P01'!$D65</f>
        <v>C</v>
      </c>
      <c r="E73" s="36" t="str">
        <f>'P02'!$D65</f>
        <v>NA</v>
      </c>
      <c r="F73" s="36" t="str">
        <f>'P03'!$D65</f>
        <v>C</v>
      </c>
      <c r="G73" s="36" t="str">
        <f>'P04'!$D65</f>
        <v>C</v>
      </c>
      <c r="H73" s="36" t="str">
        <f>'P05'!$D65</f>
        <v>C</v>
      </c>
      <c r="I73" s="36" t="str">
        <f>'P06'!$D65</f>
        <v>NA</v>
      </c>
      <c r="J73" s="36" t="str">
        <f>'P07'!$D65</f>
        <v>NA</v>
      </c>
      <c r="K73" s="36" t="str">
        <f>'P08'!$D65</f>
        <v>C</v>
      </c>
      <c r="L73" s="36" t="str">
        <f>'P09'!$D65</f>
        <v>NA</v>
      </c>
      <c r="M73" s="39">
        <f t="shared" si="24"/>
        <v>5</v>
      </c>
      <c r="N73" s="39">
        <f t="shared" si="25"/>
        <v>0</v>
      </c>
      <c r="O73" s="39">
        <f t="shared" si="26"/>
        <v>4</v>
      </c>
      <c r="P73" s="39">
        <f t="shared" si="27"/>
        <v>0</v>
      </c>
      <c r="Q73" t="str">
        <f t="shared" si="28"/>
        <v>C</v>
      </c>
      <c r="R73">
        <v>10</v>
      </c>
      <c r="S73" s="36" t="str">
        <f>Critères!$B64</f>
        <v>10.6</v>
      </c>
      <c r="T73" s="36" t="str">
        <f>Critères!$A59</f>
        <v>PRÉSENTATION</v>
      </c>
      <c r="U73" s="36" t="str">
        <f>'P01'!$E65</f>
        <v>N</v>
      </c>
      <c r="V73" s="36" t="str">
        <f>'P02'!$E65</f>
        <v>N</v>
      </c>
      <c r="W73" s="36" t="str">
        <f>'P03'!$E65</f>
        <v>N</v>
      </c>
      <c r="X73" s="36" t="str">
        <f>'P04'!$E65</f>
        <v>N</v>
      </c>
      <c r="Y73" s="36" t="str">
        <f>'P05'!$E65</f>
        <v>N</v>
      </c>
      <c r="Z73" s="36" t="str">
        <f>'P06'!$E65</f>
        <v>N</v>
      </c>
      <c r="AA73" s="36" t="str">
        <f>'P07'!$E65</f>
        <v>N</v>
      </c>
      <c r="AB73" s="36" t="str">
        <f>'P08'!$E65</f>
        <v>N</v>
      </c>
      <c r="AC73" s="36" t="str">
        <f>'P09'!$E65</f>
        <v>N</v>
      </c>
      <c r="AD73" s="39">
        <f t="shared" si="29"/>
        <v>0</v>
      </c>
    </row>
    <row r="74" spans="1:30">
      <c r="A74">
        <v>10</v>
      </c>
      <c r="B74" s="36" t="str">
        <f>Critères!$B65</f>
        <v>10.7</v>
      </c>
      <c r="C74" s="36" t="str">
        <f>Critères!$A59</f>
        <v>PRÉSENTATION</v>
      </c>
      <c r="D74" s="36" t="str">
        <f>'P01'!$D66</f>
        <v>C</v>
      </c>
      <c r="E74" s="36" t="str">
        <f>'P02'!$D66</f>
        <v>C</v>
      </c>
      <c r="F74" s="36" t="str">
        <f>'P03'!$D66</f>
        <v>C</v>
      </c>
      <c r="G74" s="36" t="str">
        <f>'P04'!$D66</f>
        <v>C</v>
      </c>
      <c r="H74" s="36" t="str">
        <f>'P05'!$D66</f>
        <v>C</v>
      </c>
      <c r="I74" s="36" t="str">
        <f>'P06'!$D66</f>
        <v>C</v>
      </c>
      <c r="J74" s="36" t="str">
        <f>'P07'!$D66</f>
        <v>C</v>
      </c>
      <c r="K74" s="36" t="str">
        <f>'P08'!$D66</f>
        <v>C</v>
      </c>
      <c r="L74" s="36" t="str">
        <f>'P09'!$D66</f>
        <v>C</v>
      </c>
      <c r="M74" s="39">
        <f t="shared" si="24"/>
        <v>9</v>
      </c>
      <c r="N74" s="39">
        <f t="shared" si="25"/>
        <v>0</v>
      </c>
      <c r="O74" s="39">
        <f t="shared" si="26"/>
        <v>0</v>
      </c>
      <c r="P74" s="39">
        <f t="shared" si="27"/>
        <v>0</v>
      </c>
      <c r="Q74" t="str">
        <f t="shared" si="28"/>
        <v>C</v>
      </c>
      <c r="R74">
        <v>10</v>
      </c>
      <c r="S74" s="36" t="str">
        <f>Critères!$B65</f>
        <v>10.7</v>
      </c>
      <c r="T74" s="36" t="str">
        <f>Critères!$A59</f>
        <v>PRÉSENTATION</v>
      </c>
      <c r="U74" s="36" t="str">
        <f>'P01'!$E66</f>
        <v>N</v>
      </c>
      <c r="V74" s="36" t="str">
        <f>'P02'!$E66</f>
        <v>N</v>
      </c>
      <c r="W74" s="36" t="str">
        <f>'P03'!$E66</f>
        <v>N</v>
      </c>
      <c r="X74" s="36" t="str">
        <f>'P04'!$E66</f>
        <v>N</v>
      </c>
      <c r="Y74" s="36" t="str">
        <f>'P05'!$E66</f>
        <v>N</v>
      </c>
      <c r="Z74" s="36" t="str">
        <f>'P06'!$E66</f>
        <v>N</v>
      </c>
      <c r="AA74" s="36" t="str">
        <f>'P07'!$E66</f>
        <v>N</v>
      </c>
      <c r="AB74" s="36" t="str">
        <f>'P08'!$E66</f>
        <v>N</v>
      </c>
      <c r="AC74" s="36" t="str">
        <f>'P09'!$E66</f>
        <v>N</v>
      </c>
      <c r="AD74" s="39">
        <f t="shared" si="29"/>
        <v>0</v>
      </c>
    </row>
    <row r="75" spans="1:30">
      <c r="A75">
        <v>10</v>
      </c>
      <c r="B75" s="36" t="str">
        <f>Critères!$B66</f>
        <v>10.8</v>
      </c>
      <c r="C75" s="36" t="str">
        <f>Critères!$A59</f>
        <v>PRÉSENTATION</v>
      </c>
      <c r="D75" s="36" t="str">
        <f>'P01'!$D67</f>
        <v>C</v>
      </c>
      <c r="E75" s="36" t="str">
        <f>'P02'!$D67</f>
        <v>C</v>
      </c>
      <c r="F75" s="36" t="str">
        <f>'P03'!$D67</f>
        <v>C</v>
      </c>
      <c r="G75" s="36" t="str">
        <f>'P04'!$D67</f>
        <v>C</v>
      </c>
      <c r="H75" s="36" t="str">
        <f>'P05'!$D67</f>
        <v>C</v>
      </c>
      <c r="I75" s="36" t="str">
        <f>'P06'!$D67</f>
        <v>C</v>
      </c>
      <c r="J75" s="36" t="str">
        <f>'P07'!$D67</f>
        <v>C</v>
      </c>
      <c r="K75" s="36" t="str">
        <f>'P08'!$D67</f>
        <v>C</v>
      </c>
      <c r="L75" s="36" t="str">
        <f>'P09'!$D67</f>
        <v>C</v>
      </c>
      <c r="M75" s="39">
        <f t="shared" si="24"/>
        <v>9</v>
      </c>
      <c r="N75" s="39">
        <f t="shared" si="25"/>
        <v>0</v>
      </c>
      <c r="O75" s="39">
        <f t="shared" si="26"/>
        <v>0</v>
      </c>
      <c r="P75" s="39">
        <f t="shared" si="27"/>
        <v>0</v>
      </c>
      <c r="Q75" t="str">
        <f t="shared" si="28"/>
        <v>C</v>
      </c>
      <c r="R75">
        <v>10</v>
      </c>
      <c r="S75" s="36" t="str">
        <f>Critères!$B66</f>
        <v>10.8</v>
      </c>
      <c r="T75" s="36" t="str">
        <f>Critères!$A59</f>
        <v>PRÉSENTATION</v>
      </c>
      <c r="U75" s="36" t="str">
        <f>'P01'!$E67</f>
        <v>N</v>
      </c>
      <c r="V75" s="36" t="str">
        <f>'P02'!$E67</f>
        <v>N</v>
      </c>
      <c r="W75" s="36" t="str">
        <f>'P03'!$E67</f>
        <v>N</v>
      </c>
      <c r="X75" s="36" t="str">
        <f>'P04'!$E67</f>
        <v>N</v>
      </c>
      <c r="Y75" s="36" t="str">
        <f>'P05'!$E67</f>
        <v>N</v>
      </c>
      <c r="Z75" s="36" t="str">
        <f>'P06'!$E67</f>
        <v>N</v>
      </c>
      <c r="AA75" s="36" t="str">
        <f>'P07'!$E67</f>
        <v>N</v>
      </c>
      <c r="AB75" s="36" t="str">
        <f>'P08'!$E67</f>
        <v>N</v>
      </c>
      <c r="AC75" s="36" t="str">
        <f>'P09'!$E67</f>
        <v>N</v>
      </c>
      <c r="AD75" s="39">
        <f t="shared" si="29"/>
        <v>0</v>
      </c>
    </row>
    <row r="76" spans="1:30">
      <c r="A76">
        <v>10</v>
      </c>
      <c r="B76" s="36" t="str">
        <f>Critères!$B67</f>
        <v>10.9</v>
      </c>
      <c r="C76" s="36" t="str">
        <f>Critères!$A59</f>
        <v>PRÉSENTATION</v>
      </c>
      <c r="D76" s="36" t="str">
        <f>'P01'!$D68</f>
        <v>C</v>
      </c>
      <c r="E76" s="36" t="str">
        <f>'P02'!$D68</f>
        <v>C</v>
      </c>
      <c r="F76" s="36" t="str">
        <f>'P03'!$D68</f>
        <v>C</v>
      </c>
      <c r="G76" s="36" t="str">
        <f>'P04'!$D68</f>
        <v>C</v>
      </c>
      <c r="H76" s="36" t="str">
        <f>'P05'!$D68</f>
        <v>C</v>
      </c>
      <c r="I76" s="36" t="str">
        <f>'P06'!$D68</f>
        <v>C</v>
      </c>
      <c r="J76" s="36" t="str">
        <f>'P07'!$D68</f>
        <v>C</v>
      </c>
      <c r="K76" s="36" t="str">
        <f>'P08'!$D68</f>
        <v>C</v>
      </c>
      <c r="L76" s="36" t="str">
        <f>'P09'!$D68</f>
        <v>C</v>
      </c>
      <c r="M76" s="39">
        <f t="shared" si="24"/>
        <v>9</v>
      </c>
      <c r="N76" s="39">
        <f t="shared" si="25"/>
        <v>0</v>
      </c>
      <c r="O76" s="39">
        <f t="shared" si="26"/>
        <v>0</v>
      </c>
      <c r="P76" s="39">
        <f t="shared" si="27"/>
        <v>0</v>
      </c>
      <c r="Q76" t="str">
        <f t="shared" si="28"/>
        <v>C</v>
      </c>
      <c r="R76">
        <v>10</v>
      </c>
      <c r="S76" s="36" t="str">
        <f>Critères!$B67</f>
        <v>10.9</v>
      </c>
      <c r="T76" s="36" t="str">
        <f>Critères!$A59</f>
        <v>PRÉSENTATION</v>
      </c>
      <c r="U76" s="36" t="str">
        <f>'P01'!$E68</f>
        <v>N</v>
      </c>
      <c r="V76" s="36" t="str">
        <f>'P02'!$E68</f>
        <v>N</v>
      </c>
      <c r="W76" s="36" t="str">
        <f>'P03'!$E68</f>
        <v>N</v>
      </c>
      <c r="X76" s="36" t="str">
        <f>'P04'!$E68</f>
        <v>N</v>
      </c>
      <c r="Y76" s="36" t="str">
        <f>'P05'!$E68</f>
        <v>N</v>
      </c>
      <c r="Z76" s="36" t="str">
        <f>'P06'!$E68</f>
        <v>N</v>
      </c>
      <c r="AA76" s="36" t="str">
        <f>'P07'!$E68</f>
        <v>N</v>
      </c>
      <c r="AB76" s="36" t="str">
        <f>'P08'!$E68</f>
        <v>N</v>
      </c>
      <c r="AC76" s="36" t="str">
        <f>'P09'!$E68</f>
        <v>N</v>
      </c>
      <c r="AD76" s="39">
        <f t="shared" si="29"/>
        <v>0</v>
      </c>
    </row>
    <row r="77" spans="1:30">
      <c r="A77">
        <v>10</v>
      </c>
      <c r="B77" s="36" t="str">
        <f>Critères!$B68</f>
        <v>10.10</v>
      </c>
      <c r="C77" s="36" t="str">
        <f>Critères!$A59</f>
        <v>PRÉSENTATION</v>
      </c>
      <c r="D77" s="36" t="str">
        <f>'P01'!$D69</f>
        <v>C</v>
      </c>
      <c r="E77" s="36" t="str">
        <f>'P02'!$D69</f>
        <v>C</v>
      </c>
      <c r="F77" s="36" t="str">
        <f>'P03'!$D69</f>
        <v>C</v>
      </c>
      <c r="G77" s="36" t="str">
        <f>'P04'!$D69</f>
        <v>C</v>
      </c>
      <c r="H77" s="36" t="str">
        <f>'P05'!$D69</f>
        <v>C</v>
      </c>
      <c r="I77" s="36" t="str">
        <f>'P06'!$D69</f>
        <v>C</v>
      </c>
      <c r="J77" s="36" t="str">
        <f>'P07'!$D69</f>
        <v>C</v>
      </c>
      <c r="K77" s="36" t="str">
        <f>'P08'!$D69</f>
        <v>C</v>
      </c>
      <c r="L77" s="36" t="str">
        <f>'P09'!$D69</f>
        <v>C</v>
      </c>
      <c r="M77" s="39">
        <f t="shared" si="24"/>
        <v>9</v>
      </c>
      <c r="N77" s="39">
        <f t="shared" si="25"/>
        <v>0</v>
      </c>
      <c r="O77" s="39">
        <f t="shared" si="26"/>
        <v>0</v>
      </c>
      <c r="P77" s="39">
        <f t="shared" si="27"/>
        <v>0</v>
      </c>
      <c r="Q77" t="str">
        <f t="shared" si="28"/>
        <v>C</v>
      </c>
      <c r="R77">
        <v>10</v>
      </c>
      <c r="S77" s="36" t="str">
        <f>Critères!$B68</f>
        <v>10.10</v>
      </c>
      <c r="T77" s="36" t="str">
        <f>Critères!$A59</f>
        <v>PRÉSENTATION</v>
      </c>
      <c r="U77" s="36" t="str">
        <f>'P01'!$E69</f>
        <v>N</v>
      </c>
      <c r="V77" s="36" t="str">
        <f>'P02'!$E69</f>
        <v>N</v>
      </c>
      <c r="W77" s="36" t="str">
        <f>'P03'!$E69</f>
        <v>N</v>
      </c>
      <c r="X77" s="36" t="str">
        <f>'P04'!$E69</f>
        <v>N</v>
      </c>
      <c r="Y77" s="36" t="str">
        <f>'P05'!$E69</f>
        <v>N</v>
      </c>
      <c r="Z77" s="36" t="str">
        <f>'P06'!$E69</f>
        <v>N</v>
      </c>
      <c r="AA77" s="36" t="str">
        <f>'P07'!$E69</f>
        <v>N</v>
      </c>
      <c r="AB77" s="36" t="str">
        <f>'P08'!$E69</f>
        <v>N</v>
      </c>
      <c r="AC77" s="36" t="str">
        <f>'P09'!$E69</f>
        <v>N</v>
      </c>
      <c r="AD77" s="39">
        <f t="shared" si="29"/>
        <v>0</v>
      </c>
    </row>
    <row r="78" spans="1:30">
      <c r="A78">
        <v>10</v>
      </c>
      <c r="B78" s="36" t="str">
        <f>Critères!$B69</f>
        <v>10.11</v>
      </c>
      <c r="C78" s="36" t="str">
        <f>Critères!$A59</f>
        <v>PRÉSENTATION</v>
      </c>
      <c r="D78" s="36" t="str">
        <f>'P01'!$D70</f>
        <v>C</v>
      </c>
      <c r="E78" s="36" t="str">
        <f>'P02'!$D70</f>
        <v>C</v>
      </c>
      <c r="F78" s="36" t="str">
        <f>'P03'!$D70</f>
        <v>C</v>
      </c>
      <c r="G78" s="36" t="str">
        <f>'P04'!$D70</f>
        <v>C</v>
      </c>
      <c r="H78" s="36" t="str">
        <f>'P05'!$D70</f>
        <v>C</v>
      </c>
      <c r="I78" s="36" t="str">
        <f>'P06'!$D70</f>
        <v>C</v>
      </c>
      <c r="J78" s="36" t="str">
        <f>'P07'!$D70</f>
        <v>C</v>
      </c>
      <c r="K78" s="36" t="str">
        <f>'P08'!$D70</f>
        <v>C</v>
      </c>
      <c r="L78" s="36" t="str">
        <f>'P09'!$D70</f>
        <v>C</v>
      </c>
      <c r="M78" s="39">
        <f t="shared" si="24"/>
        <v>9</v>
      </c>
      <c r="N78" s="39">
        <f t="shared" si="25"/>
        <v>0</v>
      </c>
      <c r="O78" s="39">
        <f t="shared" si="26"/>
        <v>0</v>
      </c>
      <c r="P78" s="39">
        <f t="shared" si="27"/>
        <v>0</v>
      </c>
      <c r="Q78" t="str">
        <f t="shared" si="28"/>
        <v>C</v>
      </c>
      <c r="R78">
        <v>10</v>
      </c>
      <c r="S78" s="36" t="str">
        <f>Critères!$B69</f>
        <v>10.11</v>
      </c>
      <c r="T78" s="36" t="str">
        <f>Critères!$A59</f>
        <v>PRÉSENTATION</v>
      </c>
      <c r="U78" s="36" t="str">
        <f>'P01'!$E70</f>
        <v>N</v>
      </c>
      <c r="V78" s="36" t="str">
        <f>'P02'!$E70</f>
        <v>N</v>
      </c>
      <c r="W78" s="36" t="str">
        <f>'P03'!$E70</f>
        <v>N</v>
      </c>
      <c r="X78" s="36" t="str">
        <f>'P04'!$E70</f>
        <v>N</v>
      </c>
      <c r="Y78" s="36" t="str">
        <f>'P05'!$E70</f>
        <v>N</v>
      </c>
      <c r="Z78" s="36" t="str">
        <f>'P06'!$E70</f>
        <v>N</v>
      </c>
      <c r="AA78" s="36" t="str">
        <f>'P07'!$E70</f>
        <v>N</v>
      </c>
      <c r="AB78" s="36" t="str">
        <f>'P08'!$E70</f>
        <v>N</v>
      </c>
      <c r="AC78" s="36" t="str">
        <f>'P09'!$E70</f>
        <v>N</v>
      </c>
      <c r="AD78" s="39">
        <f t="shared" si="29"/>
        <v>0</v>
      </c>
    </row>
    <row r="79" spans="1:30">
      <c r="A79">
        <v>10</v>
      </c>
      <c r="B79" s="36" t="str">
        <f>Critères!$B70</f>
        <v>10.12</v>
      </c>
      <c r="C79" s="36" t="str">
        <f>Critères!$A59</f>
        <v>PRÉSENTATION</v>
      </c>
      <c r="D79" s="36" t="str">
        <f>'P01'!$D71</f>
        <v>NA</v>
      </c>
      <c r="E79" s="36" t="str">
        <f>'P02'!$D71</f>
        <v>NA</v>
      </c>
      <c r="F79" s="36" t="str">
        <f>'P03'!$D71</f>
        <v>NA</v>
      </c>
      <c r="G79" s="36" t="str">
        <f>'P04'!$D71</f>
        <v>NA</v>
      </c>
      <c r="H79" s="36" t="str">
        <f>'P05'!$D71</f>
        <v>NA</v>
      </c>
      <c r="I79" s="36" t="str">
        <f>'P06'!$D71</f>
        <v>NA</v>
      </c>
      <c r="J79" s="36" t="str">
        <f>'P07'!$D71</f>
        <v>NA</v>
      </c>
      <c r="K79" s="36" t="str">
        <f>'P08'!$D71</f>
        <v>NA</v>
      </c>
      <c r="L79" s="36" t="str">
        <f>'P09'!$D71</f>
        <v>NA</v>
      </c>
      <c r="M79" s="39">
        <f t="shared" si="24"/>
        <v>0</v>
      </c>
      <c r="N79" s="39">
        <f t="shared" si="25"/>
        <v>0</v>
      </c>
      <c r="O79" s="39">
        <f t="shared" si="26"/>
        <v>9</v>
      </c>
      <c r="P79" s="39">
        <f t="shared" si="27"/>
        <v>0</v>
      </c>
      <c r="Q79" t="str">
        <f t="shared" si="28"/>
        <v>NA</v>
      </c>
      <c r="R79">
        <v>10</v>
      </c>
      <c r="S79" s="36" t="str">
        <f>Critères!$B70</f>
        <v>10.12</v>
      </c>
      <c r="T79" s="36" t="str">
        <f>Critères!$A59</f>
        <v>PRÉSENTATION</v>
      </c>
      <c r="U79" s="36" t="str">
        <f>'P01'!$E71</f>
        <v>N</v>
      </c>
      <c r="V79" s="36" t="str">
        <f>'P02'!$E71</f>
        <v>N</v>
      </c>
      <c r="W79" s="36" t="str">
        <f>'P03'!$E71</f>
        <v>N</v>
      </c>
      <c r="X79" s="36" t="str">
        <f>'P04'!$E71</f>
        <v>N</v>
      </c>
      <c r="Y79" s="36" t="str">
        <f>'P05'!$E71</f>
        <v>N</v>
      </c>
      <c r="Z79" s="36" t="str">
        <f>'P06'!$E71</f>
        <v>N</v>
      </c>
      <c r="AA79" s="36" t="str">
        <f>'P07'!$E71</f>
        <v>N</v>
      </c>
      <c r="AB79" s="36" t="str">
        <f>'P08'!$E71</f>
        <v>N</v>
      </c>
      <c r="AC79" s="36" t="str">
        <f>'P09'!$E71</f>
        <v>N</v>
      </c>
      <c r="AD79" s="39">
        <f t="shared" si="29"/>
        <v>0</v>
      </c>
    </row>
    <row r="80" spans="1:30">
      <c r="A80">
        <v>10</v>
      </c>
      <c r="B80" s="36" t="str">
        <f>Critères!$B71</f>
        <v>10.13</v>
      </c>
      <c r="C80" s="36" t="str">
        <f>Critères!$A59</f>
        <v>PRÉSENTATION</v>
      </c>
      <c r="D80" s="36" t="str">
        <f>'P01'!$D72</f>
        <v>NA</v>
      </c>
      <c r="E80" s="36" t="str">
        <f>'P02'!$D72</f>
        <v>NA</v>
      </c>
      <c r="F80" s="36" t="str">
        <f>'P03'!$D72</f>
        <v>NA</v>
      </c>
      <c r="G80" s="36" t="str">
        <f>'P04'!$D72</f>
        <v>C</v>
      </c>
      <c r="H80" s="36" t="str">
        <f>'P05'!$D72</f>
        <v>C</v>
      </c>
      <c r="I80" s="36" t="str">
        <f>'P06'!$D72</f>
        <v>C</v>
      </c>
      <c r="J80" s="36" t="str">
        <f>'P07'!$D72</f>
        <v>NA</v>
      </c>
      <c r="K80" s="36" t="str">
        <f>'P08'!$D72</f>
        <v>C</v>
      </c>
      <c r="L80" s="36" t="str">
        <f>'P09'!$D72</f>
        <v>NA</v>
      </c>
      <c r="M80" s="39">
        <f t="shared" si="24"/>
        <v>4</v>
      </c>
      <c r="N80" s="39">
        <f t="shared" si="25"/>
        <v>0</v>
      </c>
      <c r="O80" s="39">
        <f t="shared" si="26"/>
        <v>5</v>
      </c>
      <c r="P80" s="39">
        <f t="shared" si="27"/>
        <v>0</v>
      </c>
      <c r="Q80" t="str">
        <f t="shared" si="28"/>
        <v>C</v>
      </c>
      <c r="R80">
        <v>10</v>
      </c>
      <c r="S80" s="36" t="str">
        <f>Critères!$B71</f>
        <v>10.13</v>
      </c>
      <c r="T80" s="36" t="str">
        <f>Critères!$A59</f>
        <v>PRÉSENTATION</v>
      </c>
      <c r="U80" s="36" t="str">
        <f>'P01'!$E72</f>
        <v>N</v>
      </c>
      <c r="V80" s="36" t="str">
        <f>'P02'!$E72</f>
        <v>N</v>
      </c>
      <c r="W80" s="36" t="str">
        <f>'P03'!$E72</f>
        <v>N</v>
      </c>
      <c r="X80" s="36" t="str">
        <f>'P04'!$E72</f>
        <v>N</v>
      </c>
      <c r="Y80" s="36" t="str">
        <f>'P05'!$E72</f>
        <v>N</v>
      </c>
      <c r="Z80" s="36" t="str">
        <f>'P06'!$E72</f>
        <v>N</v>
      </c>
      <c r="AA80" s="36" t="str">
        <f>'P07'!$E72</f>
        <v>N</v>
      </c>
      <c r="AB80" s="36" t="str">
        <f>'P08'!$E72</f>
        <v>N</v>
      </c>
      <c r="AC80" s="36" t="str">
        <f>'P09'!$E72</f>
        <v>N</v>
      </c>
      <c r="AD80" s="39">
        <f t="shared" si="29"/>
        <v>0</v>
      </c>
    </row>
    <row r="81" spans="1:30">
      <c r="A81">
        <v>10</v>
      </c>
      <c r="B81" s="36" t="str">
        <f>Critères!$B72</f>
        <v>10.14</v>
      </c>
      <c r="C81" s="36" t="str">
        <f>Critères!$A59</f>
        <v>PRÉSENTATION</v>
      </c>
      <c r="D81" s="36" t="str">
        <f>'P01'!$D73</f>
        <v>NA</v>
      </c>
      <c r="E81" s="36" t="str">
        <f>'P02'!$D73</f>
        <v>NA</v>
      </c>
      <c r="F81" s="36" t="str">
        <f>'P03'!$D73</f>
        <v>NA</v>
      </c>
      <c r="G81" s="36" t="str">
        <f>'P04'!$D73</f>
        <v>NA</v>
      </c>
      <c r="H81" s="36" t="str">
        <f>'P05'!$D73</f>
        <v>NA</v>
      </c>
      <c r="I81" s="36" t="str">
        <f>'P06'!$D73</f>
        <v>NA</v>
      </c>
      <c r="J81" s="36" t="str">
        <f>'P07'!$D73</f>
        <v>NA</v>
      </c>
      <c r="K81" s="36" t="str">
        <f>'P08'!$D73</f>
        <v>C</v>
      </c>
      <c r="L81" s="36" t="str">
        <f>'P09'!$D73</f>
        <v>NA</v>
      </c>
      <c r="M81" s="39">
        <f t="shared" si="24"/>
        <v>1</v>
      </c>
      <c r="N81" s="39">
        <f t="shared" si="25"/>
        <v>0</v>
      </c>
      <c r="O81" s="39">
        <f t="shared" si="26"/>
        <v>8</v>
      </c>
      <c r="P81" s="39">
        <f t="shared" si="27"/>
        <v>0</v>
      </c>
      <c r="Q81" t="str">
        <f t="shared" si="28"/>
        <v>C</v>
      </c>
      <c r="R81">
        <v>10</v>
      </c>
      <c r="S81" s="36" t="str">
        <f>Critères!$B72</f>
        <v>10.14</v>
      </c>
      <c r="T81" s="36" t="str">
        <f>Critères!$A59</f>
        <v>PRÉSENTATION</v>
      </c>
      <c r="U81" s="36" t="str">
        <f>'P01'!$E73</f>
        <v>N</v>
      </c>
      <c r="V81" s="36" t="str">
        <f>'P02'!$E73</f>
        <v>N</v>
      </c>
      <c r="W81" s="36" t="str">
        <f>'P03'!$E73</f>
        <v>N</v>
      </c>
      <c r="X81" s="36" t="str">
        <f>'P04'!$E73</f>
        <v>N</v>
      </c>
      <c r="Y81" s="36" t="str">
        <f>'P05'!$E73</f>
        <v>N</v>
      </c>
      <c r="Z81" s="36" t="str">
        <f>'P06'!$E73</f>
        <v>N</v>
      </c>
      <c r="AA81" s="36" t="str">
        <f>'P07'!$E73</f>
        <v>N</v>
      </c>
      <c r="AB81" s="36" t="str">
        <f>'P08'!$E73</f>
        <v>N</v>
      </c>
      <c r="AC81" s="36" t="str">
        <f>'P09'!$E73</f>
        <v>N</v>
      </c>
      <c r="AD81" s="39">
        <f t="shared" si="29"/>
        <v>0</v>
      </c>
    </row>
    <row r="82" spans="1:30">
      <c r="A82" s="5"/>
      <c r="B82" s="42"/>
      <c r="C82" s="42"/>
      <c r="D82" s="42"/>
      <c r="E82" s="42"/>
      <c r="F82" s="42"/>
      <c r="G82" s="42"/>
      <c r="H82" s="42"/>
      <c r="I82" s="42"/>
      <c r="J82" s="42"/>
      <c r="K82" s="42"/>
      <c r="L82" s="42"/>
      <c r="M82" s="43">
        <f>SUM(M68:M81)</f>
        <v>94</v>
      </c>
      <c r="N82" s="43">
        <f>SUM(N68:N81)</f>
        <v>6</v>
      </c>
      <c r="O82" s="43">
        <f>SUM(O68:O81)</f>
        <v>26</v>
      </c>
      <c r="P82" s="43">
        <f>SUM(P68:P81)</f>
        <v>0</v>
      </c>
      <c r="R82" s="5"/>
      <c r="S82" s="42"/>
      <c r="T82" s="42"/>
      <c r="U82" s="42"/>
      <c r="V82" s="42"/>
      <c r="W82" s="42"/>
      <c r="X82" s="42"/>
      <c r="Y82" s="42"/>
      <c r="Z82" s="42"/>
      <c r="AA82" s="42"/>
      <c r="AB82" s="42"/>
      <c r="AC82" s="42"/>
      <c r="AD82" s="43">
        <f>SUM(AD68:AD81)</f>
        <v>0</v>
      </c>
    </row>
    <row r="83" spans="1:30">
      <c r="A83">
        <v>11</v>
      </c>
      <c r="B83" s="36" t="str">
        <f>Critères!$B73</f>
        <v>11.1</v>
      </c>
      <c r="C83" s="36" t="str">
        <f>Critères!$A73</f>
        <v>FORMULAIRES</v>
      </c>
      <c r="D83" s="36" t="str">
        <f>'P01'!$D74</f>
        <v>C</v>
      </c>
      <c r="E83" s="36" t="str">
        <f>'P02'!$D74</f>
        <v>NA</v>
      </c>
      <c r="F83" s="36" t="str">
        <f>'P03'!$D74</f>
        <v>NA</v>
      </c>
      <c r="G83" s="36" t="str">
        <f>'P04'!$D74</f>
        <v>NA</v>
      </c>
      <c r="H83" s="36" t="str">
        <f>'P05'!$D74</f>
        <v>C</v>
      </c>
      <c r="I83" s="36" t="str">
        <f>'P06'!$D74</f>
        <v>NA</v>
      </c>
      <c r="J83" s="36" t="str">
        <f>'P07'!$D74</f>
        <v>NA</v>
      </c>
      <c r="K83" s="36" t="str">
        <f>'P08'!$D74</f>
        <v>C</v>
      </c>
      <c r="L83" s="36" t="str">
        <f>'P09'!$D74</f>
        <v>NC</v>
      </c>
      <c r="M83" s="39">
        <f t="shared" ref="M83:M95" si="30">COUNTIF(D83:L83,"C")</f>
        <v>3</v>
      </c>
      <c r="N83" s="39">
        <f t="shared" ref="N83:N95" si="31">COUNTIF(D83:L83,"NC")</f>
        <v>1</v>
      </c>
      <c r="O83" s="39">
        <f t="shared" ref="O83:O95" si="32">COUNTIF(D83:L83,"NA")</f>
        <v>5</v>
      </c>
      <c r="P83" s="39">
        <f t="shared" ref="P83:P95" si="33">COUNTIF(D83:L83,"NT")</f>
        <v>0</v>
      </c>
      <c r="Q83" t="str">
        <f t="shared" ref="Q83:Q95" si="34">IF(N83&gt;0,"NC",IF(M83&gt;0,"C",IF(P83&gt;0,"NT","NA")))</f>
        <v>NC</v>
      </c>
      <c r="R83">
        <v>11</v>
      </c>
      <c r="S83" s="36" t="str">
        <f>Critères!$B73</f>
        <v>11.1</v>
      </c>
      <c r="T83" s="36" t="str">
        <f>Critères!$A73</f>
        <v>FORMULAIRES</v>
      </c>
      <c r="U83" s="36" t="str">
        <f>'P01'!$E74</f>
        <v>N</v>
      </c>
      <c r="V83" s="36" t="str">
        <f>'P02'!$E74</f>
        <v>N</v>
      </c>
      <c r="W83" s="36" t="str">
        <f>'P03'!$E74</f>
        <v>N</v>
      </c>
      <c r="X83" s="36" t="str">
        <f>'P04'!$E74</f>
        <v>N</v>
      </c>
      <c r="Y83" s="36" t="str">
        <f>'P05'!$E74</f>
        <v>N</v>
      </c>
      <c r="Z83" s="36" t="str">
        <f>'P06'!$E74</f>
        <v>N</v>
      </c>
      <c r="AA83" s="36" t="str">
        <f>'P07'!$E74</f>
        <v>N</v>
      </c>
      <c r="AB83" s="36" t="str">
        <f>'P08'!$E74</f>
        <v>N</v>
      </c>
      <c r="AC83" s="36" t="str">
        <f>'P09'!$E74</f>
        <v>N</v>
      </c>
      <c r="AD83" s="39">
        <f t="shared" ref="AD83:AD95" si="35">COUNTIF(U83:AC83,"D")</f>
        <v>0</v>
      </c>
    </row>
    <row r="84" spans="1:30">
      <c r="A84">
        <v>11</v>
      </c>
      <c r="B84" s="36" t="str">
        <f>Critères!$B74</f>
        <v>11.2</v>
      </c>
      <c r="C84" s="36" t="str">
        <f>Critères!$A73</f>
        <v>FORMULAIRES</v>
      </c>
      <c r="D84" s="36" t="str">
        <f>'P01'!$D75</f>
        <v>C</v>
      </c>
      <c r="E84" s="36" t="str">
        <f>'P02'!$D75</f>
        <v>NA</v>
      </c>
      <c r="F84" s="36" t="str">
        <f>'P03'!$D75</f>
        <v>NA</v>
      </c>
      <c r="G84" s="36" t="str">
        <f>'P04'!$D75</f>
        <v>NA</v>
      </c>
      <c r="H84" s="36" t="str">
        <f>'P05'!$D75</f>
        <v>NC</v>
      </c>
      <c r="I84" s="36" t="str">
        <f>'P06'!$D75</f>
        <v>NA</v>
      </c>
      <c r="J84" s="36" t="str">
        <f>'P07'!$D75</f>
        <v>NA</v>
      </c>
      <c r="K84" s="36" t="str">
        <f>'P08'!$D75</f>
        <v>C</v>
      </c>
      <c r="L84" s="36" t="str">
        <f>'P09'!$D75</f>
        <v>NA</v>
      </c>
      <c r="M84" s="39">
        <f t="shared" si="30"/>
        <v>2</v>
      </c>
      <c r="N84" s="39">
        <f t="shared" si="31"/>
        <v>1</v>
      </c>
      <c r="O84" s="39">
        <f t="shared" si="32"/>
        <v>6</v>
      </c>
      <c r="P84" s="39">
        <f t="shared" si="33"/>
        <v>0</v>
      </c>
      <c r="Q84" t="str">
        <f t="shared" si="34"/>
        <v>NC</v>
      </c>
      <c r="R84">
        <v>11</v>
      </c>
      <c r="S84" s="36" t="str">
        <f>Critères!$B74</f>
        <v>11.2</v>
      </c>
      <c r="T84" s="36" t="str">
        <f>Critères!$A73</f>
        <v>FORMULAIRES</v>
      </c>
      <c r="U84" s="36" t="str">
        <f>'P01'!$E75</f>
        <v>N</v>
      </c>
      <c r="V84" s="36" t="str">
        <f>'P02'!$E75</f>
        <v>N</v>
      </c>
      <c r="W84" s="36" t="str">
        <f>'P03'!$E75</f>
        <v>N</v>
      </c>
      <c r="X84" s="36" t="str">
        <f>'P04'!$E75</f>
        <v>N</v>
      </c>
      <c r="Y84" s="36" t="str">
        <f>'P05'!$E75</f>
        <v>N</v>
      </c>
      <c r="Z84" s="36" t="str">
        <f>'P06'!$E75</f>
        <v>N</v>
      </c>
      <c r="AA84" s="36" t="str">
        <f>'P07'!$E75</f>
        <v>N</v>
      </c>
      <c r="AB84" s="36" t="str">
        <f>'P08'!$E75</f>
        <v>N</v>
      </c>
      <c r="AC84" s="36" t="str">
        <f>'P09'!$E75</f>
        <v>N</v>
      </c>
      <c r="AD84" s="39">
        <f t="shared" si="35"/>
        <v>0</v>
      </c>
    </row>
    <row r="85" spans="1:30">
      <c r="A85">
        <v>11</v>
      </c>
      <c r="B85" s="36" t="str">
        <f>Critères!$B75</f>
        <v>11.3</v>
      </c>
      <c r="C85" s="36" t="str">
        <f>Critères!$A73</f>
        <v>FORMULAIRES</v>
      </c>
      <c r="D85" s="36" t="str">
        <f>'P01'!$D76</f>
        <v>NA</v>
      </c>
      <c r="E85" s="36" t="str">
        <f>'P02'!$D76</f>
        <v>NA</v>
      </c>
      <c r="F85" s="36" t="str">
        <f>'P03'!$D76</f>
        <v>NA</v>
      </c>
      <c r="G85" s="36" t="str">
        <f>'P04'!$D76</f>
        <v>NA</v>
      </c>
      <c r="H85" s="36" t="str">
        <f>'P05'!$D76</f>
        <v>NA</v>
      </c>
      <c r="I85" s="36" t="str">
        <f>'P06'!$D76</f>
        <v>NA</v>
      </c>
      <c r="J85" s="36" t="str">
        <f>'P07'!$D76</f>
        <v>NA</v>
      </c>
      <c r="K85" s="36" t="str">
        <f>'P08'!$D76</f>
        <v>NA</v>
      </c>
      <c r="L85" s="36" t="str">
        <f>'P09'!$D76</f>
        <v>NA</v>
      </c>
      <c r="M85" s="39">
        <f t="shared" si="30"/>
        <v>0</v>
      </c>
      <c r="N85" s="39">
        <f t="shared" si="31"/>
        <v>0</v>
      </c>
      <c r="O85" s="39">
        <f t="shared" si="32"/>
        <v>9</v>
      </c>
      <c r="P85" s="39">
        <f t="shared" si="33"/>
        <v>0</v>
      </c>
      <c r="Q85" t="str">
        <f t="shared" si="34"/>
        <v>NA</v>
      </c>
      <c r="R85">
        <v>11</v>
      </c>
      <c r="S85" s="36" t="str">
        <f>Critères!$B75</f>
        <v>11.3</v>
      </c>
      <c r="T85" s="36" t="str">
        <f>Critères!$A73</f>
        <v>FORMULAIRES</v>
      </c>
      <c r="U85" s="36" t="str">
        <f>'P01'!$E76</f>
        <v>N</v>
      </c>
      <c r="V85" s="36" t="str">
        <f>'P02'!$E76</f>
        <v>N</v>
      </c>
      <c r="W85" s="36" t="str">
        <f>'P03'!$E76</f>
        <v>N</v>
      </c>
      <c r="X85" s="36" t="str">
        <f>'P04'!$E76</f>
        <v>N</v>
      </c>
      <c r="Y85" s="36" t="str">
        <f>'P05'!$E76</f>
        <v>N</v>
      </c>
      <c r="Z85" s="36" t="str">
        <f>'P06'!$E76</f>
        <v>N</v>
      </c>
      <c r="AA85" s="36" t="str">
        <f>'P07'!$E76</f>
        <v>N</v>
      </c>
      <c r="AB85" s="36" t="str">
        <f>'P08'!$E76</f>
        <v>N</v>
      </c>
      <c r="AC85" s="36" t="str">
        <f>'P09'!$E76</f>
        <v>N</v>
      </c>
      <c r="AD85" s="39">
        <f t="shared" si="35"/>
        <v>0</v>
      </c>
    </row>
    <row r="86" spans="1:30">
      <c r="A86">
        <v>11</v>
      </c>
      <c r="B86" s="36" t="str">
        <f>Critères!$B76</f>
        <v>11.4</v>
      </c>
      <c r="C86" s="36" t="str">
        <f>Critères!$A73</f>
        <v>FORMULAIRES</v>
      </c>
      <c r="D86" s="36" t="str">
        <f>'P01'!$D77</f>
        <v>C</v>
      </c>
      <c r="E86" s="36" t="str">
        <f>'P02'!$D77</f>
        <v>NA</v>
      </c>
      <c r="F86" s="36" t="str">
        <f>'P03'!$D77</f>
        <v>NA</v>
      </c>
      <c r="G86" s="36" t="str">
        <f>'P04'!$D77</f>
        <v>NA</v>
      </c>
      <c r="H86" s="36" t="str">
        <f>'P05'!$D77</f>
        <v>C</v>
      </c>
      <c r="I86" s="36" t="str">
        <f>'P06'!$D77</f>
        <v>NA</v>
      </c>
      <c r="J86" s="36" t="str">
        <f>'P07'!$D77</f>
        <v>NA</v>
      </c>
      <c r="K86" s="36" t="str">
        <f>'P08'!$D77</f>
        <v>C</v>
      </c>
      <c r="L86" s="36" t="str">
        <f>'P09'!$D77</f>
        <v>NA</v>
      </c>
      <c r="M86" s="39">
        <f t="shared" si="30"/>
        <v>3</v>
      </c>
      <c r="N86" s="39">
        <f t="shared" si="31"/>
        <v>0</v>
      </c>
      <c r="O86" s="39">
        <f t="shared" si="32"/>
        <v>6</v>
      </c>
      <c r="P86" s="39">
        <f t="shared" si="33"/>
        <v>0</v>
      </c>
      <c r="Q86" t="str">
        <f t="shared" si="34"/>
        <v>C</v>
      </c>
      <c r="R86">
        <v>11</v>
      </c>
      <c r="S86" s="36" t="str">
        <f>Critères!$B76</f>
        <v>11.4</v>
      </c>
      <c r="T86" s="36" t="str">
        <f>Critères!$A73</f>
        <v>FORMULAIRES</v>
      </c>
      <c r="U86" s="36" t="str">
        <f>'P01'!$E77</f>
        <v>N</v>
      </c>
      <c r="V86" s="36" t="str">
        <f>'P02'!$E77</f>
        <v>N</v>
      </c>
      <c r="W86" s="36" t="str">
        <f>'P03'!$E77</f>
        <v>N</v>
      </c>
      <c r="X86" s="36" t="str">
        <f>'P04'!$E77</f>
        <v>N</v>
      </c>
      <c r="Y86" s="36" t="str">
        <f>'P05'!$E77</f>
        <v>N</v>
      </c>
      <c r="Z86" s="36" t="str">
        <f>'P06'!$E77</f>
        <v>N</v>
      </c>
      <c r="AA86" s="36" t="str">
        <f>'P07'!$E77</f>
        <v>N</v>
      </c>
      <c r="AB86" s="36" t="str">
        <f>'P08'!$E77</f>
        <v>N</v>
      </c>
      <c r="AC86" s="36" t="str">
        <f>'P09'!$E77</f>
        <v>N</v>
      </c>
      <c r="AD86" s="39">
        <f t="shared" si="35"/>
        <v>0</v>
      </c>
    </row>
    <row r="87" spans="1:30">
      <c r="A87">
        <v>11</v>
      </c>
      <c r="B87" s="36" t="str">
        <f>Critères!$B77</f>
        <v>11.5</v>
      </c>
      <c r="C87" s="36" t="str">
        <f>Critères!$A73</f>
        <v>FORMULAIRES</v>
      </c>
      <c r="D87" s="36" t="str">
        <f>'P01'!$D78</f>
        <v>NA</v>
      </c>
      <c r="E87" s="36" t="str">
        <f>'P02'!$D78</f>
        <v>NA</v>
      </c>
      <c r="F87" s="36" t="str">
        <f>'P03'!$D78</f>
        <v>NA</v>
      </c>
      <c r="G87" s="36" t="str">
        <f>'P04'!$D78</f>
        <v>NA</v>
      </c>
      <c r="H87" s="36" t="str">
        <f>'P05'!$D78</f>
        <v>NA</v>
      </c>
      <c r="I87" s="36" t="str">
        <f>'P06'!$D78</f>
        <v>NA</v>
      </c>
      <c r="J87" s="36" t="str">
        <f>'P07'!$D78</f>
        <v>NA</v>
      </c>
      <c r="K87" s="36" t="str">
        <f>'P08'!$D78</f>
        <v>NA</v>
      </c>
      <c r="L87" s="36" t="str">
        <f>'P09'!$D78</f>
        <v>NA</v>
      </c>
      <c r="M87" s="39">
        <f t="shared" si="30"/>
        <v>0</v>
      </c>
      <c r="N87" s="39">
        <f t="shared" si="31"/>
        <v>0</v>
      </c>
      <c r="O87" s="39">
        <f t="shared" si="32"/>
        <v>9</v>
      </c>
      <c r="P87" s="39">
        <f t="shared" si="33"/>
        <v>0</v>
      </c>
      <c r="Q87" t="str">
        <f t="shared" si="34"/>
        <v>NA</v>
      </c>
      <c r="R87">
        <v>11</v>
      </c>
      <c r="S87" s="36" t="str">
        <f>Critères!$B77</f>
        <v>11.5</v>
      </c>
      <c r="T87" s="36" t="str">
        <f>Critères!$A73</f>
        <v>FORMULAIRES</v>
      </c>
      <c r="U87" s="36" t="str">
        <f>'P01'!$E78</f>
        <v>N</v>
      </c>
      <c r="V87" s="36" t="str">
        <f>'P02'!$E78</f>
        <v>N</v>
      </c>
      <c r="W87" s="36" t="str">
        <f>'P03'!$E78</f>
        <v>N</v>
      </c>
      <c r="X87" s="36" t="str">
        <f>'P04'!$E78</f>
        <v>N</v>
      </c>
      <c r="Y87" s="36" t="str">
        <f>'P05'!$E78</f>
        <v>N</v>
      </c>
      <c r="Z87" s="36" t="str">
        <f>'P06'!$E78</f>
        <v>N</v>
      </c>
      <c r="AA87" s="36" t="str">
        <f>'P07'!$E78</f>
        <v>N</v>
      </c>
      <c r="AB87" s="36" t="str">
        <f>'P08'!$E78</f>
        <v>N</v>
      </c>
      <c r="AC87" s="36" t="str">
        <f>'P09'!$E78</f>
        <v>NA</v>
      </c>
      <c r="AD87" s="39">
        <f t="shared" si="35"/>
        <v>0</v>
      </c>
    </row>
    <row r="88" spans="1:30">
      <c r="A88">
        <v>11</v>
      </c>
      <c r="B88" s="36" t="str">
        <f>Critères!$B78</f>
        <v>11.6</v>
      </c>
      <c r="C88" s="36" t="str">
        <f>Critères!$A73</f>
        <v>FORMULAIRES</v>
      </c>
      <c r="D88" s="36" t="str">
        <f>'P01'!$D79</f>
        <v>NA</v>
      </c>
      <c r="E88" s="36" t="str">
        <f>'P02'!$D79</f>
        <v>NA</v>
      </c>
      <c r="F88" s="36" t="str">
        <f>'P03'!$D79</f>
        <v>NA</v>
      </c>
      <c r="G88" s="36" t="str">
        <f>'P04'!$D79</f>
        <v>NA</v>
      </c>
      <c r="H88" s="36" t="str">
        <f>'P05'!$D79</f>
        <v>NA</v>
      </c>
      <c r="I88" s="36" t="str">
        <f>'P06'!$D79</f>
        <v>NA</v>
      </c>
      <c r="J88" s="36" t="str">
        <f>'P07'!$D79</f>
        <v>NA</v>
      </c>
      <c r="K88" s="36" t="str">
        <f>'P08'!$D79</f>
        <v>NA</v>
      </c>
      <c r="L88" s="36" t="str">
        <f>'P09'!$D79</f>
        <v>NA</v>
      </c>
      <c r="M88" s="39">
        <f t="shared" si="30"/>
        <v>0</v>
      </c>
      <c r="N88" s="39">
        <f t="shared" si="31"/>
        <v>0</v>
      </c>
      <c r="O88" s="39">
        <f t="shared" si="32"/>
        <v>9</v>
      </c>
      <c r="P88" s="39">
        <f t="shared" si="33"/>
        <v>0</v>
      </c>
      <c r="Q88" t="str">
        <f t="shared" si="34"/>
        <v>NA</v>
      </c>
      <c r="R88">
        <v>11</v>
      </c>
      <c r="S88" s="36" t="str">
        <f>Critères!$B78</f>
        <v>11.6</v>
      </c>
      <c r="T88" s="36" t="str">
        <f>Critères!$A73</f>
        <v>FORMULAIRES</v>
      </c>
      <c r="U88" s="36" t="str">
        <f>'P01'!$E79</f>
        <v>N</v>
      </c>
      <c r="V88" s="36" t="str">
        <f>'P02'!$E79</f>
        <v>N</v>
      </c>
      <c r="W88" s="36" t="str">
        <f>'P03'!$E79</f>
        <v>N</v>
      </c>
      <c r="X88" s="36" t="str">
        <f>'P04'!$E79</f>
        <v>N</v>
      </c>
      <c r="Y88" s="36" t="str">
        <f>'P05'!$E79</f>
        <v>N</v>
      </c>
      <c r="Z88" s="36" t="str">
        <f>'P06'!$E79</f>
        <v>N</v>
      </c>
      <c r="AA88" s="36" t="str">
        <f>'P07'!$E79</f>
        <v>N</v>
      </c>
      <c r="AB88" s="36" t="str">
        <f>'P08'!$E79</f>
        <v>N</v>
      </c>
      <c r="AC88" s="36" t="str">
        <f>'P09'!$E79</f>
        <v>N</v>
      </c>
      <c r="AD88" s="39">
        <f t="shared" si="35"/>
        <v>0</v>
      </c>
    </row>
    <row r="89" spans="1:30">
      <c r="A89">
        <v>11</v>
      </c>
      <c r="B89" s="36" t="str">
        <f>Critères!$B79</f>
        <v>11.7</v>
      </c>
      <c r="C89" s="36" t="str">
        <f>Critères!$A73</f>
        <v>FORMULAIRES</v>
      </c>
      <c r="D89" s="36" t="str">
        <f>'P01'!$D80</f>
        <v>NA</v>
      </c>
      <c r="E89" s="36" t="str">
        <f>'P02'!$D80</f>
        <v>NA</v>
      </c>
      <c r="F89" s="36" t="str">
        <f>'P03'!$D80</f>
        <v>NA</v>
      </c>
      <c r="G89" s="36" t="str">
        <f>'P04'!$D80</f>
        <v>NA</v>
      </c>
      <c r="H89" s="36" t="str">
        <f>'P05'!$D80</f>
        <v>NA</v>
      </c>
      <c r="I89" s="36" t="str">
        <f>'P06'!$D80</f>
        <v>NA</v>
      </c>
      <c r="J89" s="36" t="str">
        <f>'P07'!$D80</f>
        <v>NA</v>
      </c>
      <c r="K89" s="36" t="str">
        <f>'P08'!$D80</f>
        <v>NA</v>
      </c>
      <c r="L89" s="36" t="str">
        <f>'P09'!$D80</f>
        <v>NA</v>
      </c>
      <c r="M89" s="39">
        <f t="shared" si="30"/>
        <v>0</v>
      </c>
      <c r="N89" s="39">
        <f t="shared" si="31"/>
        <v>0</v>
      </c>
      <c r="O89" s="39">
        <f t="shared" si="32"/>
        <v>9</v>
      </c>
      <c r="P89" s="39">
        <f t="shared" si="33"/>
        <v>0</v>
      </c>
      <c r="Q89" t="str">
        <f t="shared" si="34"/>
        <v>NA</v>
      </c>
      <c r="R89">
        <v>11</v>
      </c>
      <c r="S89" s="36" t="str">
        <f>Critères!$B79</f>
        <v>11.7</v>
      </c>
      <c r="T89" s="36" t="str">
        <f>Critères!$A73</f>
        <v>FORMULAIRES</v>
      </c>
      <c r="U89" s="36" t="str">
        <f>'P01'!$E80</f>
        <v>N</v>
      </c>
      <c r="V89" s="36" t="str">
        <f>'P02'!$E80</f>
        <v>N</v>
      </c>
      <c r="W89" s="36" t="str">
        <f>'P03'!$E80</f>
        <v>N</v>
      </c>
      <c r="X89" s="36" t="str">
        <f>'P04'!$E80</f>
        <v>N</v>
      </c>
      <c r="Y89" s="36" t="str">
        <f>'P05'!$E80</f>
        <v>N</v>
      </c>
      <c r="Z89" s="36" t="str">
        <f>'P06'!$E80</f>
        <v>N</v>
      </c>
      <c r="AA89" s="36" t="str">
        <f>'P07'!$E80</f>
        <v>N</v>
      </c>
      <c r="AB89" s="36" t="str">
        <f>'P08'!$E80</f>
        <v>N</v>
      </c>
      <c r="AC89" s="36" t="str">
        <f>'P09'!$E80</f>
        <v>N</v>
      </c>
      <c r="AD89" s="39">
        <f t="shared" si="35"/>
        <v>0</v>
      </c>
    </row>
    <row r="90" spans="1:30">
      <c r="A90">
        <v>11</v>
      </c>
      <c r="B90" s="36" t="str">
        <f>Critères!$B80</f>
        <v>11.8</v>
      </c>
      <c r="C90" s="36" t="str">
        <f>Critères!$A73</f>
        <v>FORMULAIRES</v>
      </c>
      <c r="D90" s="36" t="str">
        <f>'P01'!$D81</f>
        <v>NA</v>
      </c>
      <c r="E90" s="36" t="str">
        <f>'P02'!$D81</f>
        <v>NA</v>
      </c>
      <c r="F90" s="36" t="str">
        <f>'P03'!$D81</f>
        <v>NA</v>
      </c>
      <c r="G90" s="36" t="str">
        <f>'P04'!$D81</f>
        <v>NA</v>
      </c>
      <c r="H90" s="36" t="str">
        <f>'P05'!$D81</f>
        <v>NA</v>
      </c>
      <c r="I90" s="36" t="str">
        <f>'P06'!$D81</f>
        <v>NA</v>
      </c>
      <c r="J90" s="36" t="str">
        <f>'P07'!$D81</f>
        <v>NA</v>
      </c>
      <c r="K90" s="36" t="str">
        <f>'P08'!$D81</f>
        <v>NA</v>
      </c>
      <c r="L90" s="36" t="str">
        <f>'P09'!$D81</f>
        <v>NA</v>
      </c>
      <c r="M90" s="39">
        <f t="shared" si="30"/>
        <v>0</v>
      </c>
      <c r="N90" s="39">
        <f t="shared" si="31"/>
        <v>0</v>
      </c>
      <c r="O90" s="39">
        <f t="shared" si="32"/>
        <v>9</v>
      </c>
      <c r="P90" s="39">
        <f t="shared" si="33"/>
        <v>0</v>
      </c>
      <c r="Q90" t="str">
        <f t="shared" si="34"/>
        <v>NA</v>
      </c>
      <c r="R90">
        <v>11</v>
      </c>
      <c r="S90" s="36" t="str">
        <f>Critères!$B80</f>
        <v>11.8</v>
      </c>
      <c r="T90" s="36" t="str">
        <f>Critères!$A73</f>
        <v>FORMULAIRES</v>
      </c>
      <c r="U90" s="36" t="str">
        <f>'P01'!$E81</f>
        <v>N</v>
      </c>
      <c r="V90" s="36" t="str">
        <f>'P02'!$E81</f>
        <v>N</v>
      </c>
      <c r="W90" s="36" t="str">
        <f>'P03'!$E81</f>
        <v>N</v>
      </c>
      <c r="X90" s="36" t="str">
        <f>'P04'!$E81</f>
        <v>N</v>
      </c>
      <c r="Y90" s="36" t="str">
        <f>'P05'!$E81</f>
        <v>N</v>
      </c>
      <c r="Z90" s="36" t="str">
        <f>'P06'!$E81</f>
        <v>N</v>
      </c>
      <c r="AA90" s="36" t="str">
        <f>'P07'!$E81</f>
        <v>N</v>
      </c>
      <c r="AB90" s="36" t="str">
        <f>'P08'!$E81</f>
        <v>N</v>
      </c>
      <c r="AC90" s="36" t="str">
        <f>'P09'!$E81</f>
        <v>N</v>
      </c>
      <c r="AD90" s="39">
        <f t="shared" si="35"/>
        <v>0</v>
      </c>
    </row>
    <row r="91" spans="1:30">
      <c r="A91">
        <v>11</v>
      </c>
      <c r="B91" s="36" t="str">
        <f>Critères!$B81</f>
        <v>11.9</v>
      </c>
      <c r="C91" s="36" t="str">
        <f>Critères!$A73</f>
        <v>FORMULAIRES</v>
      </c>
      <c r="D91" s="36" t="str">
        <f>'P01'!$D82</f>
        <v>C</v>
      </c>
      <c r="E91" s="36" t="str">
        <f>'P02'!$D82</f>
        <v>C</v>
      </c>
      <c r="F91" s="36" t="str">
        <f>'P03'!$D82</f>
        <v>C</v>
      </c>
      <c r="G91" s="36" t="str">
        <f>'P04'!$D82</f>
        <v>C</v>
      </c>
      <c r="H91" s="36" t="str">
        <f>'P05'!$D82</f>
        <v>C</v>
      </c>
      <c r="I91" s="36" t="str">
        <f>'P06'!$D82</f>
        <v>C</v>
      </c>
      <c r="J91" s="36" t="str">
        <f>'P07'!$D82</f>
        <v>C</v>
      </c>
      <c r="K91" s="36" t="str">
        <f>'P08'!$D82</f>
        <v>C</v>
      </c>
      <c r="L91" s="36" t="str">
        <f>'P09'!$D82</f>
        <v>C</v>
      </c>
      <c r="M91" s="39">
        <f t="shared" si="30"/>
        <v>9</v>
      </c>
      <c r="N91" s="39">
        <f t="shared" si="31"/>
        <v>0</v>
      </c>
      <c r="O91" s="39">
        <f t="shared" si="32"/>
        <v>0</v>
      </c>
      <c r="P91" s="39">
        <f t="shared" si="33"/>
        <v>0</v>
      </c>
      <c r="Q91" t="str">
        <f t="shared" si="34"/>
        <v>C</v>
      </c>
      <c r="R91">
        <v>11</v>
      </c>
      <c r="S91" s="36" t="str">
        <f>Critères!$B81</f>
        <v>11.9</v>
      </c>
      <c r="T91" s="36" t="str">
        <f>Critères!$A73</f>
        <v>FORMULAIRES</v>
      </c>
      <c r="U91" s="36" t="str">
        <f>'P01'!$E82</f>
        <v>N</v>
      </c>
      <c r="V91" s="36" t="str">
        <f>'P02'!$E82</f>
        <v>N</v>
      </c>
      <c r="W91" s="36" t="str">
        <f>'P03'!$E82</f>
        <v>N</v>
      </c>
      <c r="X91" s="36" t="str">
        <f>'P04'!$E82</f>
        <v>N</v>
      </c>
      <c r="Y91" s="36" t="str">
        <f>'P05'!$E82</f>
        <v>N</v>
      </c>
      <c r="Z91" s="36" t="str">
        <f>'P06'!$E82</f>
        <v>N</v>
      </c>
      <c r="AA91" s="36" t="str">
        <f>'P07'!$E82</f>
        <v>N</v>
      </c>
      <c r="AB91" s="36" t="str">
        <f>'P08'!$E82</f>
        <v>N</v>
      </c>
      <c r="AC91" s="36" t="str">
        <f>'P09'!$E82</f>
        <v>N</v>
      </c>
      <c r="AD91" s="39">
        <f t="shared" si="35"/>
        <v>0</v>
      </c>
    </row>
    <row r="92" spans="1:30">
      <c r="A92">
        <v>11</v>
      </c>
      <c r="B92" s="36" t="str">
        <f>Critères!$B82</f>
        <v>11.10</v>
      </c>
      <c r="C92" s="36" t="str">
        <f>Critères!$A73</f>
        <v>FORMULAIRES</v>
      </c>
      <c r="D92" s="36" t="str">
        <f>'P01'!$D83</f>
        <v>NA</v>
      </c>
      <c r="E92" s="36" t="str">
        <f>'P02'!$D83</f>
        <v>NA</v>
      </c>
      <c r="F92" s="36" t="str">
        <f>'P03'!$D83</f>
        <v>NA</v>
      </c>
      <c r="G92" s="36" t="str">
        <f>'P04'!$D83</f>
        <v>NA</v>
      </c>
      <c r="H92" s="36" t="str">
        <f>'P05'!$D83</f>
        <v>C</v>
      </c>
      <c r="I92" s="36" t="str">
        <f>'P06'!$D83</f>
        <v>NA</v>
      </c>
      <c r="J92" s="36" t="str">
        <f>'P07'!$D83</f>
        <v>NA</v>
      </c>
      <c r="K92" s="36" t="str">
        <f>'P08'!$D83</f>
        <v>C</v>
      </c>
      <c r="L92" s="36" t="str">
        <f>'P09'!$D83</f>
        <v>NA</v>
      </c>
      <c r="M92" s="39">
        <f t="shared" si="30"/>
        <v>2</v>
      </c>
      <c r="N92" s="39">
        <f t="shared" si="31"/>
        <v>0</v>
      </c>
      <c r="O92" s="39">
        <f t="shared" si="32"/>
        <v>7</v>
      </c>
      <c r="P92" s="39">
        <f t="shared" si="33"/>
        <v>0</v>
      </c>
      <c r="Q92" t="str">
        <f t="shared" si="34"/>
        <v>C</v>
      </c>
      <c r="R92">
        <v>11</v>
      </c>
      <c r="S92" s="36" t="str">
        <f>Critères!$B82</f>
        <v>11.10</v>
      </c>
      <c r="T92" s="36" t="str">
        <f>Critères!$A73</f>
        <v>FORMULAIRES</v>
      </c>
      <c r="U92" s="36" t="str">
        <f>'P01'!$E83</f>
        <v>N</v>
      </c>
      <c r="V92" s="36" t="str">
        <f>'P02'!$E83</f>
        <v>N</v>
      </c>
      <c r="W92" s="36" t="str">
        <f>'P03'!$E83</f>
        <v>N</v>
      </c>
      <c r="X92" s="36" t="str">
        <f>'P04'!$E83</f>
        <v>N</v>
      </c>
      <c r="Y92" s="36" t="str">
        <f>'P05'!$E83</f>
        <v>N</v>
      </c>
      <c r="Z92" s="36" t="str">
        <f>'P06'!$E83</f>
        <v>N</v>
      </c>
      <c r="AA92" s="36" t="str">
        <f>'P07'!$E83</f>
        <v>N</v>
      </c>
      <c r="AB92" s="36" t="str">
        <f>'P08'!$E83</f>
        <v>N</v>
      </c>
      <c r="AC92" s="36" t="str">
        <f>'P09'!$E83</f>
        <v>N</v>
      </c>
      <c r="AD92" s="39">
        <f t="shared" si="35"/>
        <v>0</v>
      </c>
    </row>
    <row r="93" spans="1:30">
      <c r="A93">
        <v>11</v>
      </c>
      <c r="B93" s="36" t="str">
        <f>Critères!$B83</f>
        <v>11.11</v>
      </c>
      <c r="C93" s="36" t="str">
        <f>Critères!$A73</f>
        <v>FORMULAIRES</v>
      </c>
      <c r="D93" s="36" t="str">
        <f>'P01'!$D84</f>
        <v>NA</v>
      </c>
      <c r="E93" s="36" t="str">
        <f>'P02'!$D84</f>
        <v>NA</v>
      </c>
      <c r="F93" s="36" t="str">
        <f>'P03'!$D84</f>
        <v>NA</v>
      </c>
      <c r="G93" s="36" t="str">
        <f>'P04'!$D84</f>
        <v>NA</v>
      </c>
      <c r="H93" s="36" t="str">
        <f>'P05'!$D84</f>
        <v>NC</v>
      </c>
      <c r="I93" s="36" t="str">
        <f>'P06'!$D84</f>
        <v>NA</v>
      </c>
      <c r="J93" s="36" t="str">
        <f>'P07'!$D84</f>
        <v>NA</v>
      </c>
      <c r="K93" s="36" t="str">
        <f>'P08'!$D84</f>
        <v>C</v>
      </c>
      <c r="L93" s="36" t="str">
        <f>'P09'!$D84</f>
        <v>NA</v>
      </c>
      <c r="M93" s="39">
        <f t="shared" si="30"/>
        <v>1</v>
      </c>
      <c r="N93" s="39">
        <f t="shared" si="31"/>
        <v>1</v>
      </c>
      <c r="O93" s="39">
        <f t="shared" si="32"/>
        <v>7</v>
      </c>
      <c r="P93" s="39">
        <f t="shared" si="33"/>
        <v>0</v>
      </c>
      <c r="Q93" t="str">
        <f t="shared" si="34"/>
        <v>NC</v>
      </c>
      <c r="R93">
        <v>11</v>
      </c>
      <c r="S93" s="36" t="str">
        <f>Critères!$B83</f>
        <v>11.11</v>
      </c>
      <c r="T93" s="36" t="str">
        <f>Critères!$A73</f>
        <v>FORMULAIRES</v>
      </c>
      <c r="U93" s="36" t="str">
        <f>'P01'!$E84</f>
        <v>N</v>
      </c>
      <c r="V93" s="36" t="str">
        <f>'P02'!$E84</f>
        <v>N</v>
      </c>
      <c r="W93" s="36" t="str">
        <f>'P03'!$E84</f>
        <v>N</v>
      </c>
      <c r="X93" s="36" t="str">
        <f>'P04'!$E84</f>
        <v>N</v>
      </c>
      <c r="Y93" s="36" t="str">
        <f>'P05'!$E84</f>
        <v>N</v>
      </c>
      <c r="Z93" s="36" t="str">
        <f>'P06'!$E84</f>
        <v>N</v>
      </c>
      <c r="AA93" s="36" t="str">
        <f>'P07'!$E84</f>
        <v>N</v>
      </c>
      <c r="AB93" s="36" t="str">
        <f>'P08'!$E84</f>
        <v>N</v>
      </c>
      <c r="AC93" s="36" t="str">
        <f>'P09'!$E84</f>
        <v>N</v>
      </c>
      <c r="AD93" s="39">
        <f t="shared" si="35"/>
        <v>0</v>
      </c>
    </row>
    <row r="94" spans="1:30">
      <c r="A94">
        <v>11</v>
      </c>
      <c r="B94" s="36" t="str">
        <f>Critères!$B84</f>
        <v>11.12</v>
      </c>
      <c r="C94" s="36" t="str">
        <f>Critères!$A73</f>
        <v>FORMULAIRES</v>
      </c>
      <c r="D94" s="36" t="str">
        <f>'P01'!$D85</f>
        <v>NA</v>
      </c>
      <c r="E94" s="36" t="str">
        <f>'P02'!$D85</f>
        <v>NA</v>
      </c>
      <c r="F94" s="36" t="str">
        <f>'P03'!$D85</f>
        <v>NA</v>
      </c>
      <c r="G94" s="36" t="str">
        <f>'P04'!$D85</f>
        <v>NA</v>
      </c>
      <c r="H94" s="36" t="str">
        <f>'P05'!$D85</f>
        <v>NA</v>
      </c>
      <c r="I94" s="36" t="str">
        <f>'P06'!$D85</f>
        <v>NA</v>
      </c>
      <c r="J94" s="36" t="str">
        <f>'P07'!$D85</f>
        <v>NA</v>
      </c>
      <c r="K94" s="36" t="str">
        <f>'P08'!$D85</f>
        <v>NA</v>
      </c>
      <c r="L94" s="36" t="str">
        <f>'P09'!$D85</f>
        <v>NA</v>
      </c>
      <c r="M94" s="39">
        <f t="shared" si="30"/>
        <v>0</v>
      </c>
      <c r="N94" s="39">
        <f t="shared" si="31"/>
        <v>0</v>
      </c>
      <c r="O94" s="39">
        <f t="shared" si="32"/>
        <v>9</v>
      </c>
      <c r="P94" s="39">
        <f t="shared" si="33"/>
        <v>0</v>
      </c>
      <c r="Q94" t="str">
        <f t="shared" si="34"/>
        <v>NA</v>
      </c>
      <c r="R94">
        <v>11</v>
      </c>
      <c r="S94" s="36" t="str">
        <f>Critères!$B84</f>
        <v>11.12</v>
      </c>
      <c r="T94" s="36" t="str">
        <f>Critères!$A73</f>
        <v>FORMULAIRES</v>
      </c>
      <c r="U94" s="36" t="str">
        <f>'P01'!$E85</f>
        <v>N</v>
      </c>
      <c r="V94" s="36" t="str">
        <f>'P02'!$E85</f>
        <v>N</v>
      </c>
      <c r="W94" s="36" t="str">
        <f>'P03'!$E85</f>
        <v>N</v>
      </c>
      <c r="X94" s="36" t="str">
        <f>'P04'!$E85</f>
        <v>N</v>
      </c>
      <c r="Y94" s="36" t="str">
        <f>'P05'!$E85</f>
        <v>N</v>
      </c>
      <c r="Z94" s="36" t="str">
        <f>'P06'!$E85</f>
        <v>N</v>
      </c>
      <c r="AA94" s="36" t="str">
        <f>'P07'!$E85</f>
        <v>N</v>
      </c>
      <c r="AB94" s="36" t="str">
        <f>'P08'!$E85</f>
        <v>N</v>
      </c>
      <c r="AC94" s="36" t="str">
        <f>'P09'!$E85</f>
        <v>N</v>
      </c>
      <c r="AD94" s="39">
        <f t="shared" si="35"/>
        <v>0</v>
      </c>
    </row>
    <row r="95" spans="1:30">
      <c r="A95">
        <v>11</v>
      </c>
      <c r="B95" s="36" t="str">
        <f>Critères!$B85</f>
        <v>11.13</v>
      </c>
      <c r="C95" s="36" t="str">
        <f>Critères!$A73</f>
        <v>FORMULAIRES</v>
      </c>
      <c r="D95" s="36" t="str">
        <f>'P01'!$D86</f>
        <v>C</v>
      </c>
      <c r="E95" s="36" t="str">
        <f>'P02'!$D86</f>
        <v>NA</v>
      </c>
      <c r="F95" s="36" t="str">
        <f>'P03'!$D86</f>
        <v>NA</v>
      </c>
      <c r="G95" s="36" t="str">
        <f>'P04'!$D86</f>
        <v>NA</v>
      </c>
      <c r="H95" s="36" t="str">
        <f>'P05'!$D86</f>
        <v>C</v>
      </c>
      <c r="I95" s="36" t="str">
        <f>'P06'!$D86</f>
        <v>NA</v>
      </c>
      <c r="J95" s="36" t="str">
        <f>'P07'!$D86</f>
        <v>NA</v>
      </c>
      <c r="K95" s="36" t="str">
        <f>'P08'!$D86</f>
        <v>C</v>
      </c>
      <c r="L95" s="36" t="str">
        <f>'P09'!$D86</f>
        <v>NA</v>
      </c>
      <c r="M95" s="39">
        <f t="shared" si="30"/>
        <v>3</v>
      </c>
      <c r="N95" s="39">
        <f t="shared" si="31"/>
        <v>0</v>
      </c>
      <c r="O95" s="39">
        <f t="shared" si="32"/>
        <v>6</v>
      </c>
      <c r="P95" s="39">
        <f t="shared" si="33"/>
        <v>0</v>
      </c>
      <c r="Q95" t="str">
        <f t="shared" si="34"/>
        <v>C</v>
      </c>
      <c r="R95">
        <v>11</v>
      </c>
      <c r="S95" s="36" t="str">
        <f>Critères!$B85</f>
        <v>11.13</v>
      </c>
      <c r="T95" s="36" t="str">
        <f>Critères!$A73</f>
        <v>FORMULAIRES</v>
      </c>
      <c r="U95" s="36" t="str">
        <f>'P01'!$E86</f>
        <v>N</v>
      </c>
      <c r="V95" s="36" t="str">
        <f>'P02'!$E86</f>
        <v>N</v>
      </c>
      <c r="W95" s="36" t="str">
        <f>'P03'!$E86</f>
        <v>N</v>
      </c>
      <c r="X95" s="36" t="str">
        <f>'P04'!$E86</f>
        <v>N</v>
      </c>
      <c r="Y95" s="36" t="str">
        <f>'P05'!$E86</f>
        <v>N</v>
      </c>
      <c r="Z95" s="36" t="str">
        <f>'P06'!$E86</f>
        <v>N</v>
      </c>
      <c r="AA95" s="36" t="str">
        <f>'P07'!$E86</f>
        <v>N</v>
      </c>
      <c r="AB95" s="36" t="str">
        <f>'P08'!$E86</f>
        <v>N</v>
      </c>
      <c r="AC95" s="36" t="str">
        <f>'P09'!$E86</f>
        <v>N</v>
      </c>
      <c r="AD95" s="39">
        <f t="shared" si="35"/>
        <v>0</v>
      </c>
    </row>
    <row r="96" spans="1:30">
      <c r="A96" s="5"/>
      <c r="B96" s="42"/>
      <c r="C96" s="42"/>
      <c r="D96" s="42"/>
      <c r="E96" s="42"/>
      <c r="F96" s="42"/>
      <c r="G96" s="42"/>
      <c r="H96" s="42"/>
      <c r="I96" s="42"/>
      <c r="J96" s="42"/>
      <c r="K96" s="42"/>
      <c r="L96" s="42"/>
      <c r="M96" s="43">
        <f>SUM(M83:M95)</f>
        <v>23</v>
      </c>
      <c r="N96" s="43">
        <f>SUM(N83:N95)</f>
        <v>3</v>
      </c>
      <c r="O96" s="43">
        <f>SUM(O83:O95)</f>
        <v>91</v>
      </c>
      <c r="P96" s="43">
        <f>SUM(P83:P95)</f>
        <v>0</v>
      </c>
      <c r="R96" s="5"/>
      <c r="S96" s="42"/>
      <c r="T96" s="42"/>
      <c r="U96" s="42"/>
      <c r="V96" s="42"/>
      <c r="W96" s="42"/>
      <c r="X96" s="42"/>
      <c r="Y96" s="42"/>
      <c r="Z96" s="42"/>
      <c r="AA96" s="42"/>
      <c r="AB96" s="42"/>
      <c r="AC96" s="42"/>
      <c r="AD96" s="43">
        <f>SUM(AD83:AD95)</f>
        <v>0</v>
      </c>
    </row>
    <row r="97" spans="1:30">
      <c r="A97">
        <v>12</v>
      </c>
      <c r="B97" s="36" t="str">
        <f>Critères!$B86</f>
        <v>12.1</v>
      </c>
      <c r="C97" s="36" t="str">
        <f>Critères!$A86</f>
        <v>NAVIGATION</v>
      </c>
      <c r="D97" s="36" t="str">
        <f>'P01'!$D87</f>
        <v>NC</v>
      </c>
      <c r="E97" s="36" t="str">
        <f>'P02'!$D87</f>
        <v>NC</v>
      </c>
      <c r="F97" s="36" t="str">
        <f>'P03'!$D87</f>
        <v>NC</v>
      </c>
      <c r="G97" s="36" t="str">
        <f>'P04'!$D87</f>
        <v>NC</v>
      </c>
      <c r="H97" s="36" t="str">
        <f>'P05'!$D87</f>
        <v>NC</v>
      </c>
      <c r="I97" s="36" t="str">
        <f>'P06'!$D87</f>
        <v>NC</v>
      </c>
      <c r="J97" s="36" t="str">
        <f>'P07'!$D87</f>
        <v>NC</v>
      </c>
      <c r="K97" s="36" t="str">
        <f>'P08'!$D87</f>
        <v>NC</v>
      </c>
      <c r="L97" s="36" t="str">
        <f>'P09'!$D87</f>
        <v>NC</v>
      </c>
      <c r="M97" s="39">
        <f t="shared" ref="M97:M107" si="36">COUNTIF(D97:L97,"C")</f>
        <v>0</v>
      </c>
      <c r="N97" s="39">
        <f t="shared" ref="N97:N107" si="37">COUNTIF(D97:L97,"NC")</f>
        <v>9</v>
      </c>
      <c r="O97" s="39">
        <f t="shared" ref="O97:O107" si="38">COUNTIF(D97:L97,"NA")</f>
        <v>0</v>
      </c>
      <c r="P97" s="39">
        <f t="shared" ref="P97:P107" si="39">COUNTIF(D97:L97,"NT")</f>
        <v>0</v>
      </c>
      <c r="Q97" t="str">
        <f t="shared" ref="Q97:Q107" si="40">IF(N97&gt;0,"NC",IF(M97&gt;0,"C",IF(P97&gt;0,"NT","NA")))</f>
        <v>NC</v>
      </c>
      <c r="R97">
        <v>12</v>
      </c>
      <c r="S97" s="36" t="str">
        <f>Critères!$B86</f>
        <v>12.1</v>
      </c>
      <c r="T97" s="36" t="str">
        <f>Critères!$A86</f>
        <v>NAVIGATION</v>
      </c>
      <c r="U97" s="36" t="str">
        <f>'P01'!$E87</f>
        <v>N</v>
      </c>
      <c r="V97" s="36" t="str">
        <f>'P02'!$E87</f>
        <v>N</v>
      </c>
      <c r="W97" s="36" t="str">
        <f>'P03'!$E87</f>
        <v>N</v>
      </c>
      <c r="X97" s="36" t="str">
        <f>'P04'!$E87</f>
        <v>N</v>
      </c>
      <c r="Y97" s="36" t="str">
        <f>'P05'!$E87</f>
        <v>N</v>
      </c>
      <c r="Z97" s="36" t="str">
        <f>'P06'!$E87</f>
        <v>N</v>
      </c>
      <c r="AA97" s="36" t="str">
        <f>'P07'!$E87</f>
        <v>N</v>
      </c>
      <c r="AB97" s="36" t="str">
        <f>'P08'!$E87</f>
        <v>N</v>
      </c>
      <c r="AC97" s="36" t="str">
        <f>'P09'!$E87</f>
        <v>N</v>
      </c>
      <c r="AD97" s="39">
        <f t="shared" ref="AD97:AD107" si="41">COUNTIF(U97:AC97,"D")</f>
        <v>0</v>
      </c>
    </row>
    <row r="98" spans="1:30">
      <c r="A98">
        <v>12</v>
      </c>
      <c r="B98" s="36" t="str">
        <f>Critères!$B87</f>
        <v>12.2</v>
      </c>
      <c r="C98" s="36" t="str">
        <f>Critères!$A86</f>
        <v>NAVIGATION</v>
      </c>
      <c r="D98" s="36" t="str">
        <f>'P01'!$D88</f>
        <v>NA</v>
      </c>
      <c r="E98" s="36" t="str">
        <f>'P02'!$D88</f>
        <v>C</v>
      </c>
      <c r="F98" s="36" t="str">
        <f>'P03'!$D88</f>
        <v>NA</v>
      </c>
      <c r="G98" s="36" t="str">
        <f>'P04'!$D88</f>
        <v>NA</v>
      </c>
      <c r="H98" s="36" t="str">
        <f>'P05'!$D88</f>
        <v>NA</v>
      </c>
      <c r="I98" s="36" t="str">
        <f>'P06'!$D88</f>
        <v>NA</v>
      </c>
      <c r="J98" s="36" t="str">
        <f>'P07'!$D88</f>
        <v>NA</v>
      </c>
      <c r="K98" s="36" t="str">
        <f>'P08'!$D88</f>
        <v>NA</v>
      </c>
      <c r="L98" s="36" t="str">
        <f>'P09'!$D88</f>
        <v>NA</v>
      </c>
      <c r="M98" s="39">
        <f t="shared" si="36"/>
        <v>1</v>
      </c>
      <c r="N98" s="39">
        <f t="shared" si="37"/>
        <v>0</v>
      </c>
      <c r="O98" s="39">
        <f t="shared" si="38"/>
        <v>8</v>
      </c>
      <c r="P98" s="39">
        <f t="shared" si="39"/>
        <v>0</v>
      </c>
      <c r="Q98" t="str">
        <f t="shared" si="40"/>
        <v>C</v>
      </c>
      <c r="R98">
        <v>12</v>
      </c>
      <c r="S98" s="36" t="str">
        <f>Critères!$B87</f>
        <v>12.2</v>
      </c>
      <c r="T98" s="36" t="str">
        <f>Critères!$A86</f>
        <v>NAVIGATION</v>
      </c>
      <c r="U98" s="36" t="str">
        <f>'P01'!$E88</f>
        <v>N</v>
      </c>
      <c r="V98" s="36" t="str">
        <f>'P02'!$E88</f>
        <v>N</v>
      </c>
      <c r="W98" s="36" t="str">
        <f>'P03'!$E88</f>
        <v>N</v>
      </c>
      <c r="X98" s="36" t="str">
        <f>'P04'!$E88</f>
        <v>N</v>
      </c>
      <c r="Y98" s="36" t="str">
        <f>'P05'!$E88</f>
        <v>N</v>
      </c>
      <c r="Z98" s="36" t="str">
        <f>'P06'!$E88</f>
        <v>N</v>
      </c>
      <c r="AA98" s="36" t="str">
        <f>'P07'!$E88</f>
        <v>N</v>
      </c>
      <c r="AB98" s="36" t="str">
        <f>'P08'!$E88</f>
        <v>N</v>
      </c>
      <c r="AC98" s="36" t="str">
        <f>'P09'!$E88</f>
        <v>N</v>
      </c>
      <c r="AD98" s="39">
        <f t="shared" si="41"/>
        <v>0</v>
      </c>
    </row>
    <row r="99" spans="1:30">
      <c r="A99">
        <v>12</v>
      </c>
      <c r="B99" s="36" t="str">
        <f>Critères!$B88</f>
        <v>12.3</v>
      </c>
      <c r="C99" s="36" t="str">
        <f>Critères!$A86</f>
        <v>NAVIGATION</v>
      </c>
      <c r="D99" s="36" t="str">
        <f>'P01'!$D89</f>
        <v>NA</v>
      </c>
      <c r="E99" s="36" t="str">
        <f>'P02'!$D89</f>
        <v>NA</v>
      </c>
      <c r="F99" s="36" t="str">
        <f>'P03'!$D89</f>
        <v>NA</v>
      </c>
      <c r="G99" s="36" t="str">
        <f>'P04'!$D89</f>
        <v>NA</v>
      </c>
      <c r="H99" s="36" t="str">
        <f>'P05'!$D89</f>
        <v>NA</v>
      </c>
      <c r="I99" s="36" t="str">
        <f>'P06'!$D89</f>
        <v>NA</v>
      </c>
      <c r="J99" s="36" t="str">
        <f>'P07'!$D89</f>
        <v>NA</v>
      </c>
      <c r="K99" s="36" t="str">
        <f>'P08'!$D89</f>
        <v>NA</v>
      </c>
      <c r="L99" s="36" t="str">
        <f>'P09'!$D89</f>
        <v>NA</v>
      </c>
      <c r="M99" s="39">
        <f t="shared" si="36"/>
        <v>0</v>
      </c>
      <c r="N99" s="39">
        <f t="shared" si="37"/>
        <v>0</v>
      </c>
      <c r="O99" s="39">
        <f t="shared" si="38"/>
        <v>9</v>
      </c>
      <c r="P99" s="39">
        <f t="shared" si="39"/>
        <v>0</v>
      </c>
      <c r="Q99" t="str">
        <f t="shared" si="40"/>
        <v>NA</v>
      </c>
      <c r="R99">
        <v>12</v>
      </c>
      <c r="S99" s="36" t="str">
        <f>Critères!$B88</f>
        <v>12.3</v>
      </c>
      <c r="T99" s="36" t="str">
        <f>Critères!$A86</f>
        <v>NAVIGATION</v>
      </c>
      <c r="U99" s="36" t="str">
        <f>'P01'!$E89</f>
        <v>N</v>
      </c>
      <c r="V99" s="36" t="str">
        <f>'P02'!$E89</f>
        <v>N</v>
      </c>
      <c r="W99" s="36" t="str">
        <f>'P03'!$E89</f>
        <v>N</v>
      </c>
      <c r="X99" s="36" t="str">
        <f>'P04'!$E89</f>
        <v>N</v>
      </c>
      <c r="Y99" s="36" t="str">
        <f>'P05'!$E89</f>
        <v>N</v>
      </c>
      <c r="Z99" s="36" t="str">
        <f>'P06'!$E89</f>
        <v>N</v>
      </c>
      <c r="AA99" s="36" t="str">
        <f>'P07'!$E89</f>
        <v>N</v>
      </c>
      <c r="AB99" s="36" t="str">
        <f>'P08'!$E89</f>
        <v>N</v>
      </c>
      <c r="AC99" s="36" t="str">
        <f>'P09'!$E89</f>
        <v>N</v>
      </c>
      <c r="AD99" s="39">
        <f t="shared" si="41"/>
        <v>0</v>
      </c>
    </row>
    <row r="100" spans="1:30">
      <c r="A100">
        <v>12</v>
      </c>
      <c r="B100" s="36" t="str">
        <f>Critères!$B89</f>
        <v>12.4</v>
      </c>
      <c r="C100" s="36" t="str">
        <f>Critères!$A86</f>
        <v>NAVIGATION</v>
      </c>
      <c r="D100" s="36" t="str">
        <f>'P01'!$D90</f>
        <v>NA</v>
      </c>
      <c r="E100" s="36" t="str">
        <f>'P02'!$D90</f>
        <v>NA</v>
      </c>
      <c r="F100" s="36" t="str">
        <f>'P03'!$D90</f>
        <v>NA</v>
      </c>
      <c r="G100" s="36" t="str">
        <f>'P04'!$D90</f>
        <v>NA</v>
      </c>
      <c r="H100" s="36" t="str">
        <f>'P05'!$D90</f>
        <v>NA</v>
      </c>
      <c r="I100" s="36" t="str">
        <f>'P06'!$D90</f>
        <v>NA</v>
      </c>
      <c r="J100" s="36" t="str">
        <f>'P07'!$D90</f>
        <v>NA</v>
      </c>
      <c r="K100" s="36" t="str">
        <f>'P08'!$D90</f>
        <v>NA</v>
      </c>
      <c r="L100" s="36" t="str">
        <f>'P09'!$D90</f>
        <v>NA</v>
      </c>
      <c r="M100" s="39">
        <f t="shared" si="36"/>
        <v>0</v>
      </c>
      <c r="N100" s="39">
        <f t="shared" si="37"/>
        <v>0</v>
      </c>
      <c r="O100" s="39">
        <f t="shared" si="38"/>
        <v>9</v>
      </c>
      <c r="P100" s="39">
        <f t="shared" si="39"/>
        <v>0</v>
      </c>
      <c r="Q100" t="str">
        <f t="shared" si="40"/>
        <v>NA</v>
      </c>
      <c r="R100">
        <v>12</v>
      </c>
      <c r="S100" s="36" t="str">
        <f>Critères!$B89</f>
        <v>12.4</v>
      </c>
      <c r="T100" s="36" t="str">
        <f>Critères!$A86</f>
        <v>NAVIGATION</v>
      </c>
      <c r="U100" s="36" t="str">
        <f>'P01'!$E90</f>
        <v>N</v>
      </c>
      <c r="V100" s="36" t="str">
        <f>'P02'!$E90</f>
        <v>N</v>
      </c>
      <c r="W100" s="36" t="str">
        <f>'P03'!$E90</f>
        <v>N</v>
      </c>
      <c r="X100" s="36" t="str">
        <f>'P04'!$E90</f>
        <v>N</v>
      </c>
      <c r="Y100" s="36" t="str">
        <f>'P05'!$E90</f>
        <v>N</v>
      </c>
      <c r="Z100" s="36" t="str">
        <f>'P06'!$E90</f>
        <v>N</v>
      </c>
      <c r="AA100" s="36" t="str">
        <f>'P07'!$E90</f>
        <v>N</v>
      </c>
      <c r="AB100" s="36" t="str">
        <f>'P08'!$E90</f>
        <v>N</v>
      </c>
      <c r="AC100" s="36" t="str">
        <f>'P09'!$E90</f>
        <v>N</v>
      </c>
      <c r="AD100" s="39">
        <f t="shared" si="41"/>
        <v>0</v>
      </c>
    </row>
    <row r="101" spans="1:30">
      <c r="A101">
        <v>12</v>
      </c>
      <c r="B101" s="36" t="str">
        <f>Critères!$B90</f>
        <v>12.5</v>
      </c>
      <c r="C101" s="36" t="str">
        <f>Critères!$A86</f>
        <v>NAVIGATION</v>
      </c>
      <c r="D101" s="36" t="str">
        <f>'P01'!$D91</f>
        <v>NA</v>
      </c>
      <c r="E101" s="36" t="str">
        <f>'P02'!$D91</f>
        <v>NA</v>
      </c>
      <c r="F101" s="36" t="str">
        <f>'P03'!$D91</f>
        <v>NA</v>
      </c>
      <c r="G101" s="36" t="str">
        <f>'P04'!$D91</f>
        <v>NA</v>
      </c>
      <c r="H101" s="36" t="str">
        <f>'P05'!$D91</f>
        <v>NA</v>
      </c>
      <c r="I101" s="36" t="str">
        <f>'P06'!$D91</f>
        <v>NA</v>
      </c>
      <c r="J101" s="36" t="str">
        <f>'P07'!$D91</f>
        <v>NA</v>
      </c>
      <c r="K101" s="36" t="str">
        <f>'P08'!$D91</f>
        <v>NA</v>
      </c>
      <c r="L101" s="36" t="str">
        <f>'P09'!$D91</f>
        <v>NA</v>
      </c>
      <c r="M101" s="39">
        <f t="shared" si="36"/>
        <v>0</v>
      </c>
      <c r="N101" s="39">
        <f t="shared" si="37"/>
        <v>0</v>
      </c>
      <c r="O101" s="39">
        <f t="shared" si="38"/>
        <v>9</v>
      </c>
      <c r="P101" s="39">
        <f t="shared" si="39"/>
        <v>0</v>
      </c>
      <c r="Q101" t="str">
        <f t="shared" si="40"/>
        <v>NA</v>
      </c>
      <c r="R101">
        <v>12</v>
      </c>
      <c r="S101" s="36" t="str">
        <f>Critères!$B90</f>
        <v>12.5</v>
      </c>
      <c r="T101" s="36" t="str">
        <f>Critères!$A86</f>
        <v>NAVIGATION</v>
      </c>
      <c r="U101" s="36" t="str">
        <f>'P01'!$E91</f>
        <v>N</v>
      </c>
      <c r="V101" s="36" t="str">
        <f>'P02'!$E91</f>
        <v>N</v>
      </c>
      <c r="W101" s="36" t="str">
        <f>'P03'!$E91</f>
        <v>N</v>
      </c>
      <c r="X101" s="36" t="str">
        <f>'P04'!$E91</f>
        <v>N</v>
      </c>
      <c r="Y101" s="36" t="str">
        <f>'P05'!$E91</f>
        <v>N</v>
      </c>
      <c r="Z101" s="36" t="str">
        <f>'P06'!$E91</f>
        <v>N</v>
      </c>
      <c r="AA101" s="36" t="str">
        <f>'P07'!$E91</f>
        <v>N</v>
      </c>
      <c r="AB101" s="36" t="str">
        <f>'P08'!$E91</f>
        <v>N</v>
      </c>
      <c r="AC101" s="36" t="str">
        <f>'P09'!$E91</f>
        <v>N</v>
      </c>
      <c r="AD101" s="39">
        <f t="shared" si="41"/>
        <v>0</v>
      </c>
    </row>
    <row r="102" spans="1:30">
      <c r="A102">
        <v>12</v>
      </c>
      <c r="B102" s="36" t="str">
        <f>Critères!$B91</f>
        <v>12.6</v>
      </c>
      <c r="C102" s="36" t="str">
        <f>Critères!$A86</f>
        <v>NAVIGATION</v>
      </c>
      <c r="D102" s="36" t="str">
        <f>'P01'!$D92</f>
        <v>NA</v>
      </c>
      <c r="E102" s="36" t="str">
        <f>'P02'!$D92</f>
        <v>NA</v>
      </c>
      <c r="F102" s="36" t="str">
        <f>'P03'!$D92</f>
        <v>NA</v>
      </c>
      <c r="G102" s="36" t="str">
        <f>'P04'!$D92</f>
        <v>C</v>
      </c>
      <c r="H102" s="36" t="str">
        <f>'P05'!$D92</f>
        <v>NA</v>
      </c>
      <c r="I102" s="36" t="str">
        <f>'P06'!$D92</f>
        <v>NA</v>
      </c>
      <c r="J102" s="36" t="str">
        <f>'P07'!$D92</f>
        <v>NA</v>
      </c>
      <c r="K102" s="36" t="str">
        <f>'P08'!$D92</f>
        <v>NA</v>
      </c>
      <c r="L102" s="36" t="str">
        <f>'P09'!$D92</f>
        <v>NA</v>
      </c>
      <c r="M102" s="39">
        <f t="shared" si="36"/>
        <v>1</v>
      </c>
      <c r="N102" s="39">
        <f t="shared" si="37"/>
        <v>0</v>
      </c>
      <c r="O102" s="39">
        <f t="shared" si="38"/>
        <v>8</v>
      </c>
      <c r="P102" s="39">
        <f t="shared" si="39"/>
        <v>0</v>
      </c>
      <c r="Q102" t="str">
        <f t="shared" si="40"/>
        <v>C</v>
      </c>
      <c r="R102">
        <v>12</v>
      </c>
      <c r="S102" s="36" t="str">
        <f>Critères!$B91</f>
        <v>12.6</v>
      </c>
      <c r="T102" s="36" t="str">
        <f>Critères!$A86</f>
        <v>NAVIGATION</v>
      </c>
      <c r="U102" s="36" t="str">
        <f>'P01'!$E92</f>
        <v>N</v>
      </c>
      <c r="V102" s="36" t="str">
        <f>'P02'!$E92</f>
        <v>N</v>
      </c>
      <c r="W102" s="36" t="str">
        <f>'P03'!$E92</f>
        <v>N</v>
      </c>
      <c r="X102" s="36" t="str">
        <f>'P04'!$E92</f>
        <v>N</v>
      </c>
      <c r="Y102" s="36" t="str">
        <f>'P05'!$E92</f>
        <v>N</v>
      </c>
      <c r="Z102" s="36" t="str">
        <f>'P06'!$E92</f>
        <v>N</v>
      </c>
      <c r="AA102" s="36" t="str">
        <f>'P07'!$E92</f>
        <v>N</v>
      </c>
      <c r="AB102" s="36" t="str">
        <f>'P08'!$E92</f>
        <v>N</v>
      </c>
      <c r="AC102" s="36" t="str">
        <f>'P09'!$E92</f>
        <v>N</v>
      </c>
      <c r="AD102" s="39">
        <f t="shared" si="41"/>
        <v>0</v>
      </c>
    </row>
    <row r="103" spans="1:30">
      <c r="A103">
        <v>12</v>
      </c>
      <c r="B103" s="36" t="str">
        <f>Critères!$B92</f>
        <v>12.7</v>
      </c>
      <c r="C103" s="36" t="str">
        <f>Critères!$A86</f>
        <v>NAVIGATION</v>
      </c>
      <c r="D103" s="36" t="str">
        <f>'P01'!$D93</f>
        <v>NA</v>
      </c>
      <c r="E103" s="36" t="str">
        <f>'P02'!$D93</f>
        <v>NA</v>
      </c>
      <c r="F103" s="36" t="str">
        <f>'P03'!$D93</f>
        <v>NA</v>
      </c>
      <c r="G103" s="36" t="str">
        <f>'P04'!$D93</f>
        <v>NA</v>
      </c>
      <c r="H103" s="36" t="str">
        <f>'P05'!$D93</f>
        <v>NA</v>
      </c>
      <c r="I103" s="36" t="str">
        <f>'P06'!$D93</f>
        <v>NA</v>
      </c>
      <c r="J103" s="36" t="str">
        <f>'P07'!$D93</f>
        <v>NA</v>
      </c>
      <c r="K103" s="36" t="str">
        <f>'P08'!$D93</f>
        <v>NA</v>
      </c>
      <c r="L103" s="36" t="str">
        <f>'P09'!$D93</f>
        <v>NA</v>
      </c>
      <c r="M103" s="39">
        <f t="shared" si="36"/>
        <v>0</v>
      </c>
      <c r="N103" s="39">
        <f t="shared" si="37"/>
        <v>0</v>
      </c>
      <c r="O103" s="39">
        <f t="shared" si="38"/>
        <v>9</v>
      </c>
      <c r="P103" s="39">
        <f t="shared" si="39"/>
        <v>0</v>
      </c>
      <c r="Q103" t="str">
        <f t="shared" si="40"/>
        <v>NA</v>
      </c>
      <c r="R103">
        <v>12</v>
      </c>
      <c r="S103" s="36" t="str">
        <f>Critères!$B92</f>
        <v>12.7</v>
      </c>
      <c r="T103" s="36" t="str">
        <f>Critères!$A86</f>
        <v>NAVIGATION</v>
      </c>
      <c r="U103" s="36" t="str">
        <f>'P01'!$E93</f>
        <v>N</v>
      </c>
      <c r="V103" s="36" t="str">
        <f>'P02'!$E93</f>
        <v>N</v>
      </c>
      <c r="W103" s="36" t="str">
        <f>'P03'!$E93</f>
        <v>N</v>
      </c>
      <c r="X103" s="36" t="str">
        <f>'P04'!$E93</f>
        <v>N</v>
      </c>
      <c r="Y103" s="36" t="str">
        <f>'P05'!$E93</f>
        <v>N</v>
      </c>
      <c r="Z103" s="36" t="str">
        <f>'P06'!$E93</f>
        <v>N</v>
      </c>
      <c r="AA103" s="36" t="str">
        <f>'P07'!$E93</f>
        <v>N</v>
      </c>
      <c r="AB103" s="36" t="str">
        <f>'P08'!$E93</f>
        <v>N</v>
      </c>
      <c r="AC103" s="36" t="str">
        <f>'P09'!$E93</f>
        <v>N</v>
      </c>
      <c r="AD103" s="39">
        <f t="shared" si="41"/>
        <v>0</v>
      </c>
    </row>
    <row r="104" spans="1:30">
      <c r="A104">
        <v>12</v>
      </c>
      <c r="B104" s="36" t="str">
        <f>Critères!$B93</f>
        <v>12.8</v>
      </c>
      <c r="C104" s="36" t="str">
        <f>Critères!$A86</f>
        <v>NAVIGATION</v>
      </c>
      <c r="D104" s="36" t="str">
        <f>'P01'!$D94</f>
        <v>C</v>
      </c>
      <c r="E104" s="36" t="str">
        <f>'P02'!$D94</f>
        <v>C</v>
      </c>
      <c r="F104" s="36" t="str">
        <f>'P03'!$D94</f>
        <v>C</v>
      </c>
      <c r="G104" s="36" t="str">
        <f>'P04'!$D94</f>
        <v>C</v>
      </c>
      <c r="H104" s="36" t="str">
        <f>'P05'!$D94</f>
        <v>NC</v>
      </c>
      <c r="I104" s="36" t="str">
        <f>'P06'!$D94</f>
        <v>NC</v>
      </c>
      <c r="J104" s="36" t="str">
        <f>'P07'!$D94</f>
        <v>C</v>
      </c>
      <c r="K104" s="36" t="str">
        <f>'P08'!$D94</f>
        <v>NC</v>
      </c>
      <c r="L104" s="36" t="str">
        <f>'P09'!$D94</f>
        <v>NC</v>
      </c>
      <c r="M104" s="39">
        <f t="shared" si="36"/>
        <v>5</v>
      </c>
      <c r="N104" s="39">
        <f t="shared" si="37"/>
        <v>4</v>
      </c>
      <c r="O104" s="39">
        <f t="shared" si="38"/>
        <v>0</v>
      </c>
      <c r="P104" s="39">
        <f t="shared" si="39"/>
        <v>0</v>
      </c>
      <c r="Q104" t="str">
        <f t="shared" si="40"/>
        <v>NC</v>
      </c>
      <c r="R104">
        <v>12</v>
      </c>
      <c r="S104" s="36" t="str">
        <f>Critères!$B93</f>
        <v>12.8</v>
      </c>
      <c r="T104" s="36" t="str">
        <f>Critères!$A86</f>
        <v>NAVIGATION</v>
      </c>
      <c r="U104" s="36" t="str">
        <f>'P01'!$E94</f>
        <v>N</v>
      </c>
      <c r="V104" s="36" t="str">
        <f>'P02'!$E94</f>
        <v>N</v>
      </c>
      <c r="W104" s="36" t="str">
        <f>'P03'!$E94</f>
        <v>N</v>
      </c>
      <c r="X104" s="36" t="str">
        <f>'P04'!$E94</f>
        <v>N</v>
      </c>
      <c r="Y104" s="36" t="str">
        <f>'P05'!$E94</f>
        <v>N</v>
      </c>
      <c r="Z104" s="36" t="str">
        <f>'P06'!$E94</f>
        <v>N</v>
      </c>
      <c r="AA104" s="36" t="str">
        <f>'P07'!$E94</f>
        <v>N</v>
      </c>
      <c r="AB104" s="36" t="str">
        <f>'P08'!$E94</f>
        <v>N</v>
      </c>
      <c r="AC104" s="36" t="str">
        <f>'P09'!$E94</f>
        <v>N</v>
      </c>
      <c r="AD104" s="39">
        <f t="shared" si="41"/>
        <v>0</v>
      </c>
    </row>
    <row r="105" spans="1:30">
      <c r="A105">
        <v>12</v>
      </c>
      <c r="B105" s="36" t="str">
        <f>Critères!$B94</f>
        <v>12.9</v>
      </c>
      <c r="C105" s="36" t="str">
        <f>Critères!$A86</f>
        <v>NAVIGATION</v>
      </c>
      <c r="D105" s="36" t="str">
        <f>'P01'!$D95</f>
        <v>C</v>
      </c>
      <c r="E105" s="36" t="str">
        <f>'P02'!$D95</f>
        <v>C</v>
      </c>
      <c r="F105" s="36" t="str">
        <f>'P03'!$D95</f>
        <v>C</v>
      </c>
      <c r="G105" s="36" t="str">
        <f>'P04'!$D95</f>
        <v>C</v>
      </c>
      <c r="H105" s="36" t="str">
        <f>'P05'!$D95</f>
        <v>NC</v>
      </c>
      <c r="I105" s="36" t="str">
        <f>'P06'!$D95</f>
        <v>C</v>
      </c>
      <c r="J105" s="36" t="str">
        <f>'P07'!$D95</f>
        <v>C</v>
      </c>
      <c r="K105" s="36" t="str">
        <f>'P08'!$D95</f>
        <v>C</v>
      </c>
      <c r="L105" s="36" t="str">
        <f>'P09'!$D95</f>
        <v>C</v>
      </c>
      <c r="M105" s="39">
        <f t="shared" si="36"/>
        <v>8</v>
      </c>
      <c r="N105" s="39">
        <f t="shared" si="37"/>
        <v>1</v>
      </c>
      <c r="O105" s="39">
        <f t="shared" si="38"/>
        <v>0</v>
      </c>
      <c r="P105" s="39">
        <f t="shared" si="39"/>
        <v>0</v>
      </c>
      <c r="Q105" t="str">
        <f t="shared" si="40"/>
        <v>NC</v>
      </c>
      <c r="R105">
        <v>12</v>
      </c>
      <c r="S105" s="36" t="str">
        <f>Critères!$B94</f>
        <v>12.9</v>
      </c>
      <c r="T105" s="36" t="str">
        <f>Critères!$A86</f>
        <v>NAVIGATION</v>
      </c>
      <c r="U105" s="36" t="str">
        <f>'P01'!$E95</f>
        <v>N</v>
      </c>
      <c r="V105" s="36" t="str">
        <f>'P02'!$E95</f>
        <v>N</v>
      </c>
      <c r="W105" s="36" t="str">
        <f>'P03'!$E95</f>
        <v>N</v>
      </c>
      <c r="X105" s="36" t="str">
        <f>'P04'!$E95</f>
        <v>N</v>
      </c>
      <c r="Y105" s="36" t="str">
        <f>'P05'!$E95</f>
        <v>N</v>
      </c>
      <c r="Z105" s="36" t="str">
        <f>'P06'!$E95</f>
        <v>N</v>
      </c>
      <c r="AA105" s="36" t="str">
        <f>'P07'!$E95</f>
        <v>N</v>
      </c>
      <c r="AB105" s="36" t="str">
        <f>'P08'!$E95</f>
        <v>N</v>
      </c>
      <c r="AC105" s="36" t="str">
        <f>'P09'!$E95</f>
        <v>N</v>
      </c>
      <c r="AD105" s="39">
        <f t="shared" si="41"/>
        <v>0</v>
      </c>
    </row>
    <row r="106" spans="1:30">
      <c r="A106">
        <v>12</v>
      </c>
      <c r="B106" s="36" t="str">
        <f>Critères!$B95</f>
        <v>12.10</v>
      </c>
      <c r="C106" s="36" t="str">
        <f>Critères!$A86</f>
        <v>NAVIGATION</v>
      </c>
      <c r="D106" s="36" t="str">
        <f>'P01'!$D96</f>
        <v>NA</v>
      </c>
      <c r="E106" s="36" t="str">
        <f>'P02'!$D96</f>
        <v>NA</v>
      </c>
      <c r="F106" s="36" t="str">
        <f>'P03'!$D96</f>
        <v>NA</v>
      </c>
      <c r="G106" s="36" t="str">
        <f>'P04'!$D96</f>
        <v>NA</v>
      </c>
      <c r="H106" s="36" t="str">
        <f>'P05'!$D96</f>
        <v>NA</v>
      </c>
      <c r="I106" s="36" t="str">
        <f>'P06'!$D96</f>
        <v>NA</v>
      </c>
      <c r="J106" s="36" t="str">
        <f>'P07'!$D96</f>
        <v>NA</v>
      </c>
      <c r="K106" s="36" t="str">
        <f>'P08'!$D96</f>
        <v>NA</v>
      </c>
      <c r="L106" s="36" t="str">
        <f>'P09'!$D96</f>
        <v>NA</v>
      </c>
      <c r="M106" s="39">
        <f t="shared" si="36"/>
        <v>0</v>
      </c>
      <c r="N106" s="39">
        <f t="shared" si="37"/>
        <v>0</v>
      </c>
      <c r="O106" s="39">
        <f t="shared" si="38"/>
        <v>9</v>
      </c>
      <c r="P106" s="39">
        <f t="shared" si="39"/>
        <v>0</v>
      </c>
      <c r="Q106" t="str">
        <f t="shared" si="40"/>
        <v>NA</v>
      </c>
      <c r="R106">
        <v>12</v>
      </c>
      <c r="S106" s="36" t="str">
        <f>Critères!$B95</f>
        <v>12.10</v>
      </c>
      <c r="T106" s="36" t="str">
        <f>Critères!$A86</f>
        <v>NAVIGATION</v>
      </c>
      <c r="U106" s="36" t="str">
        <f>'P01'!$E96</f>
        <v>N</v>
      </c>
      <c r="V106" s="36" t="str">
        <f>'P02'!$E96</f>
        <v>N</v>
      </c>
      <c r="W106" s="36" t="str">
        <f>'P03'!$E96</f>
        <v>N</v>
      </c>
      <c r="X106" s="36" t="str">
        <f>'P04'!$E96</f>
        <v>N</v>
      </c>
      <c r="Y106" s="36" t="str">
        <f>'P05'!$E96</f>
        <v>N</v>
      </c>
      <c r="Z106" s="36" t="str">
        <f>'P06'!$E96</f>
        <v>N</v>
      </c>
      <c r="AA106" s="36" t="str">
        <f>'P07'!$E96</f>
        <v>N</v>
      </c>
      <c r="AB106" s="36" t="str">
        <f>'P08'!$E96</f>
        <v>N</v>
      </c>
      <c r="AC106" s="36" t="str">
        <f>'P09'!$E96</f>
        <v>N</v>
      </c>
      <c r="AD106" s="39">
        <f t="shared" si="41"/>
        <v>0</v>
      </c>
    </row>
    <row r="107" spans="1:30">
      <c r="A107">
        <v>12</v>
      </c>
      <c r="B107" s="36" t="str">
        <f>Critères!$B96</f>
        <v>12.11</v>
      </c>
      <c r="C107" s="36" t="str">
        <f>Critères!$A86</f>
        <v>NAVIGATION</v>
      </c>
      <c r="D107" s="36" t="str">
        <f>'P01'!$D97</f>
        <v>NA</v>
      </c>
      <c r="E107" s="36" t="str">
        <f>'P02'!$D97</f>
        <v>NA</v>
      </c>
      <c r="F107" s="36" t="str">
        <f>'P03'!$D97</f>
        <v>NA</v>
      </c>
      <c r="G107" s="36" t="str">
        <f>'P04'!$D97</f>
        <v>C</v>
      </c>
      <c r="H107" s="36" t="str">
        <f>'P05'!$D97</f>
        <v>C</v>
      </c>
      <c r="I107" s="36" t="str">
        <f>'P06'!$D97</f>
        <v>C</v>
      </c>
      <c r="J107" s="36" t="str">
        <f>'P07'!$D97</f>
        <v>NA</v>
      </c>
      <c r="K107" s="36" t="str">
        <f>'P08'!$D97</f>
        <v>C</v>
      </c>
      <c r="L107" s="36" t="str">
        <f>'P09'!$D97</f>
        <v>C</v>
      </c>
      <c r="M107" s="39">
        <f t="shared" si="36"/>
        <v>5</v>
      </c>
      <c r="N107" s="39">
        <f t="shared" si="37"/>
        <v>0</v>
      </c>
      <c r="O107" s="39">
        <f t="shared" si="38"/>
        <v>4</v>
      </c>
      <c r="P107" s="39">
        <f t="shared" si="39"/>
        <v>0</v>
      </c>
      <c r="Q107" t="str">
        <f t="shared" si="40"/>
        <v>C</v>
      </c>
      <c r="R107">
        <v>12</v>
      </c>
      <c r="S107" s="36" t="str">
        <f>Critères!$B96</f>
        <v>12.11</v>
      </c>
      <c r="T107" s="36" t="str">
        <f>Critères!$A86</f>
        <v>NAVIGATION</v>
      </c>
      <c r="U107" s="36" t="str">
        <f>'P01'!$E97</f>
        <v>N</v>
      </c>
      <c r="V107" s="36" t="str">
        <f>'P02'!$E97</f>
        <v>N</v>
      </c>
      <c r="W107" s="36" t="str">
        <f>'P03'!$E97</f>
        <v>N</v>
      </c>
      <c r="X107" s="36" t="str">
        <f>'P04'!$E97</f>
        <v>N</v>
      </c>
      <c r="Y107" s="36" t="str">
        <f>'P05'!$E97</f>
        <v>N</v>
      </c>
      <c r="Z107" s="36" t="str">
        <f>'P06'!$E97</f>
        <v>N</v>
      </c>
      <c r="AA107" s="36" t="str">
        <f>'P07'!$E97</f>
        <v>N</v>
      </c>
      <c r="AB107" s="36" t="str">
        <f>'P08'!$E97</f>
        <v>N</v>
      </c>
      <c r="AC107" s="36" t="str">
        <f>'P09'!$E97</f>
        <v>N</v>
      </c>
      <c r="AD107" s="39">
        <f t="shared" si="41"/>
        <v>0</v>
      </c>
    </row>
    <row r="108" spans="1:30">
      <c r="A108" s="5"/>
      <c r="B108" s="42"/>
      <c r="C108" s="42"/>
      <c r="D108" s="42"/>
      <c r="E108" s="42"/>
      <c r="F108" s="42"/>
      <c r="G108" s="42"/>
      <c r="H108" s="42"/>
      <c r="I108" s="42"/>
      <c r="J108" s="42"/>
      <c r="K108" s="42"/>
      <c r="L108" s="42"/>
      <c r="M108" s="43">
        <f>SUM(M97:M107)</f>
        <v>20</v>
      </c>
      <c r="N108" s="43">
        <f>SUM(N97:N107)</f>
        <v>14</v>
      </c>
      <c r="O108" s="43">
        <f>SUM(O97:O107)</f>
        <v>65</v>
      </c>
      <c r="P108" s="43">
        <f>SUM(P97:P107)</f>
        <v>0</v>
      </c>
      <c r="R108" s="5"/>
      <c r="S108" s="42"/>
      <c r="T108" s="42"/>
      <c r="U108" s="42"/>
      <c r="V108" s="42"/>
      <c r="W108" s="42"/>
      <c r="X108" s="42"/>
      <c r="Y108" s="42"/>
      <c r="Z108" s="42"/>
      <c r="AA108" s="42"/>
      <c r="AB108" s="42"/>
      <c r="AC108" s="42"/>
      <c r="AD108" s="43">
        <f>SUM(AD97:AD107)</f>
        <v>0</v>
      </c>
    </row>
    <row r="109" spans="1:30">
      <c r="A109">
        <v>13</v>
      </c>
      <c r="B109" s="36" t="str">
        <f>Critères!$B97</f>
        <v>13.1</v>
      </c>
      <c r="C109" s="36" t="str">
        <f>Critères!$A97</f>
        <v>CONSULTATION</v>
      </c>
      <c r="D109" s="36" t="str">
        <f>'P01'!$D98</f>
        <v>NA</v>
      </c>
      <c r="E109" s="36" t="str">
        <f>'P02'!$D98</f>
        <v>NA</v>
      </c>
      <c r="F109" s="36" t="str">
        <f>'P03'!$D98</f>
        <v>NA</v>
      </c>
      <c r="G109" s="36" t="str">
        <f>'P04'!$D98</f>
        <v>NA</v>
      </c>
      <c r="H109" s="36" t="str">
        <f>'P05'!$D98</f>
        <v>NA</v>
      </c>
      <c r="I109" s="36" t="str">
        <f>'P06'!$D98</f>
        <v>NA</v>
      </c>
      <c r="J109" s="36" t="str">
        <f>'P07'!$D98</f>
        <v>NA</v>
      </c>
      <c r="K109" s="36" t="str">
        <f>'P08'!$D98</f>
        <v>NA</v>
      </c>
      <c r="L109" s="36" t="str">
        <f>'P09'!$D98</f>
        <v>NA</v>
      </c>
      <c r="M109" s="39">
        <f t="shared" ref="M109:M120" si="42">COUNTIF(D109:L109,"C")</f>
        <v>0</v>
      </c>
      <c r="N109" s="39">
        <f t="shared" ref="N109:N120" si="43">COUNTIF(D109:L109,"NC")</f>
        <v>0</v>
      </c>
      <c r="O109" s="39">
        <f t="shared" ref="O109:O120" si="44">COUNTIF(D109:L109,"NA")</f>
        <v>9</v>
      </c>
      <c r="P109" s="39">
        <f t="shared" ref="P109:P120" si="45">COUNTIF(D109:L109,"NT")</f>
        <v>0</v>
      </c>
      <c r="Q109" t="str">
        <f t="shared" ref="Q109:Q120" si="46">IF(N109&gt;0,"NC",IF(M109&gt;0,"C",IF(P109&gt;0,"NT","NA")))</f>
        <v>NA</v>
      </c>
      <c r="R109">
        <v>13</v>
      </c>
      <c r="S109" s="36" t="str">
        <f>Critères!$B97</f>
        <v>13.1</v>
      </c>
      <c r="T109" s="36" t="str">
        <f>Critères!$A97</f>
        <v>CONSULTATION</v>
      </c>
      <c r="U109" s="36" t="str">
        <f>'P01'!$E98</f>
        <v>N</v>
      </c>
      <c r="V109" s="36" t="str">
        <f>'P02'!$E98</f>
        <v>N</v>
      </c>
      <c r="W109" s="36" t="str">
        <f>'P03'!$E98</f>
        <v>N</v>
      </c>
      <c r="X109" s="36" t="str">
        <f>'P04'!$E98</f>
        <v>N</v>
      </c>
      <c r="Y109" s="36" t="str">
        <f>'P05'!$E98</f>
        <v>N</v>
      </c>
      <c r="Z109" s="36" t="str">
        <f>'P06'!$E98</f>
        <v>N</v>
      </c>
      <c r="AA109" s="36" t="str">
        <f>'P07'!$E98</f>
        <v>N</v>
      </c>
      <c r="AB109" s="36" t="str">
        <f>'P08'!$E98</f>
        <v>N</v>
      </c>
      <c r="AC109" s="36" t="str">
        <f>'P09'!$E98</f>
        <v>N</v>
      </c>
      <c r="AD109" s="39">
        <f t="shared" ref="AD109:AD120" si="47">COUNTIF(U109:AC109,"D")</f>
        <v>0</v>
      </c>
    </row>
    <row r="110" spans="1:30">
      <c r="A110">
        <v>13</v>
      </c>
      <c r="B110" s="36" t="str">
        <f>Critères!$B98</f>
        <v>13.2</v>
      </c>
      <c r="C110" s="36" t="str">
        <f>Critères!$A97</f>
        <v>CONSULTATION</v>
      </c>
      <c r="D110" s="36" t="str">
        <f>'P01'!$D99</f>
        <v>C</v>
      </c>
      <c r="E110" s="36" t="str">
        <f>'P02'!$D99</f>
        <v>C</v>
      </c>
      <c r="F110" s="36" t="str">
        <f>'P03'!$D99</f>
        <v>C</v>
      </c>
      <c r="G110" s="36" t="str">
        <f>'P04'!$D99</f>
        <v>C</v>
      </c>
      <c r="H110" s="36" t="str">
        <f>'P05'!$D99</f>
        <v>C</v>
      </c>
      <c r="I110" s="36" t="str">
        <f>'P06'!$D99</f>
        <v>C</v>
      </c>
      <c r="J110" s="36" t="str">
        <f>'P07'!$D99</f>
        <v>C</v>
      </c>
      <c r="K110" s="36" t="str">
        <f>'P08'!$D99</f>
        <v>C</v>
      </c>
      <c r="L110" s="36" t="str">
        <f>'P09'!$D99</f>
        <v>C</v>
      </c>
      <c r="M110" s="39">
        <f t="shared" si="42"/>
        <v>9</v>
      </c>
      <c r="N110" s="39">
        <f t="shared" si="43"/>
        <v>0</v>
      </c>
      <c r="O110" s="39">
        <f t="shared" si="44"/>
        <v>0</v>
      </c>
      <c r="P110" s="39">
        <f t="shared" si="45"/>
        <v>0</v>
      </c>
      <c r="Q110" t="str">
        <f t="shared" si="46"/>
        <v>C</v>
      </c>
      <c r="R110">
        <v>13</v>
      </c>
      <c r="S110" s="36" t="str">
        <f>Critères!$B98</f>
        <v>13.2</v>
      </c>
      <c r="T110" s="36" t="str">
        <f>Critères!$A97</f>
        <v>CONSULTATION</v>
      </c>
      <c r="U110" s="36" t="str">
        <f>'P01'!$E99</f>
        <v>N</v>
      </c>
      <c r="V110" s="36" t="str">
        <f>'P02'!$E99</f>
        <v>N</v>
      </c>
      <c r="W110" s="36" t="str">
        <f>'P03'!$E99</f>
        <v>N</v>
      </c>
      <c r="X110" s="36" t="str">
        <f>'P04'!$E99</f>
        <v>N</v>
      </c>
      <c r="Y110" s="36" t="str">
        <f>'P05'!$E99</f>
        <v>N</v>
      </c>
      <c r="Z110" s="36" t="str">
        <f>'P06'!$E99</f>
        <v>N</v>
      </c>
      <c r="AA110" s="36" t="str">
        <f>'P07'!$E99</f>
        <v>N</v>
      </c>
      <c r="AB110" s="36" t="str">
        <f>'P08'!$E99</f>
        <v>N</v>
      </c>
      <c r="AC110" s="36" t="str">
        <f>'P09'!$E99</f>
        <v>N</v>
      </c>
      <c r="AD110" s="39">
        <f t="shared" si="47"/>
        <v>0</v>
      </c>
    </row>
    <row r="111" spans="1:30">
      <c r="A111">
        <v>13</v>
      </c>
      <c r="B111" s="36" t="str">
        <f>Critères!$B99</f>
        <v>13.3</v>
      </c>
      <c r="C111" s="36" t="str">
        <f>Critères!$A97</f>
        <v>CONSULTATION</v>
      </c>
      <c r="D111" s="36" t="str">
        <f>'P01'!$D100</f>
        <v>NA</v>
      </c>
      <c r="E111" s="36" t="str">
        <f>'P02'!$D100</f>
        <v>NA</v>
      </c>
      <c r="F111" s="36" t="str">
        <f>'P03'!$D100</f>
        <v>NA</v>
      </c>
      <c r="G111" s="36" t="str">
        <f>'P04'!$D100</f>
        <v>NA</v>
      </c>
      <c r="H111" s="36" t="str">
        <f>'P05'!$D100</f>
        <v>NA</v>
      </c>
      <c r="I111" s="36" t="str">
        <f>'P06'!$D100</f>
        <v>NA</v>
      </c>
      <c r="J111" s="36" t="str">
        <f>'P07'!$D100</f>
        <v>NA</v>
      </c>
      <c r="K111" s="36" t="str">
        <f>'P08'!$D100</f>
        <v>NA</v>
      </c>
      <c r="L111" s="36" t="str">
        <f>'P09'!$D100</f>
        <v>NA</v>
      </c>
      <c r="M111" s="39">
        <f t="shared" si="42"/>
        <v>0</v>
      </c>
      <c r="N111" s="39">
        <f t="shared" si="43"/>
        <v>0</v>
      </c>
      <c r="O111" s="39">
        <f t="shared" si="44"/>
        <v>9</v>
      </c>
      <c r="P111" s="39">
        <f t="shared" si="45"/>
        <v>0</v>
      </c>
      <c r="Q111" t="str">
        <f t="shared" si="46"/>
        <v>NA</v>
      </c>
      <c r="R111">
        <v>13</v>
      </c>
      <c r="S111" s="36" t="str">
        <f>Critères!$B99</f>
        <v>13.3</v>
      </c>
      <c r="T111" s="36" t="str">
        <f>Critères!$A97</f>
        <v>CONSULTATION</v>
      </c>
      <c r="U111" s="36" t="str">
        <f>'P01'!$E100</f>
        <v>N</v>
      </c>
      <c r="V111" s="36" t="str">
        <f>'P02'!$E100</f>
        <v>N</v>
      </c>
      <c r="W111" s="36" t="str">
        <f>'P03'!$E100</f>
        <v>N</v>
      </c>
      <c r="X111" s="36" t="str">
        <f>'P04'!$E100</f>
        <v>N</v>
      </c>
      <c r="Y111" s="36" t="str">
        <f>'P05'!$E100</f>
        <v>N</v>
      </c>
      <c r="Z111" s="36" t="str">
        <f>'P06'!$E100</f>
        <v>N</v>
      </c>
      <c r="AA111" s="36" t="str">
        <f>'P07'!$E100</f>
        <v>N</v>
      </c>
      <c r="AB111" s="36" t="str">
        <f>'P08'!$E100</f>
        <v>N</v>
      </c>
      <c r="AC111" s="36" t="str">
        <f>'P09'!$E100</f>
        <v>N</v>
      </c>
      <c r="AD111" s="39">
        <f t="shared" si="47"/>
        <v>0</v>
      </c>
    </row>
    <row r="112" spans="1:30">
      <c r="A112">
        <v>13</v>
      </c>
      <c r="B112" s="36" t="str">
        <f>Critères!$B100</f>
        <v>13.4</v>
      </c>
      <c r="C112" s="36" t="str">
        <f>Critères!$A97</f>
        <v>CONSULTATION</v>
      </c>
      <c r="D112" s="36" t="str">
        <f>'P01'!$D101</f>
        <v>NA</v>
      </c>
      <c r="E112" s="36" t="str">
        <f>'P02'!$D101</f>
        <v>NA</v>
      </c>
      <c r="F112" s="36" t="str">
        <f>'P03'!$D101</f>
        <v>NA</v>
      </c>
      <c r="G112" s="36" t="str">
        <f>'P04'!$D101</f>
        <v>NA</v>
      </c>
      <c r="H112" s="36" t="str">
        <f>'P05'!$D101</f>
        <v>NA</v>
      </c>
      <c r="I112" s="36" t="str">
        <f>'P06'!$D101</f>
        <v>NA</v>
      </c>
      <c r="J112" s="36" t="str">
        <f>'P07'!$D101</f>
        <v>NA</v>
      </c>
      <c r="K112" s="36" t="str">
        <f>'P08'!$D101</f>
        <v>NA</v>
      </c>
      <c r="L112" s="36" t="str">
        <f>'P09'!$D101</f>
        <v>NA</v>
      </c>
      <c r="M112" s="39">
        <f t="shared" si="42"/>
        <v>0</v>
      </c>
      <c r="N112" s="39">
        <f t="shared" si="43"/>
        <v>0</v>
      </c>
      <c r="O112" s="39">
        <f t="shared" si="44"/>
        <v>9</v>
      </c>
      <c r="P112" s="39">
        <f t="shared" si="45"/>
        <v>0</v>
      </c>
      <c r="Q112" t="str">
        <f t="shared" si="46"/>
        <v>NA</v>
      </c>
      <c r="R112">
        <v>13</v>
      </c>
      <c r="S112" s="36" t="str">
        <f>Critères!$B100</f>
        <v>13.4</v>
      </c>
      <c r="T112" s="36" t="str">
        <f>Critères!$A97</f>
        <v>CONSULTATION</v>
      </c>
      <c r="U112" s="36" t="str">
        <f>'P01'!$E101</f>
        <v>N</v>
      </c>
      <c r="V112" s="36" t="str">
        <f>'P02'!$E101</f>
        <v>N</v>
      </c>
      <c r="W112" s="36" t="str">
        <f>'P03'!$E101</f>
        <v>N</v>
      </c>
      <c r="X112" s="36" t="str">
        <f>'P04'!$E101</f>
        <v>N</v>
      </c>
      <c r="Y112" s="36" t="str">
        <f>'P05'!$E101</f>
        <v>N</v>
      </c>
      <c r="Z112" s="36" t="str">
        <f>'P06'!$E101</f>
        <v>N</v>
      </c>
      <c r="AA112" s="36" t="str">
        <f>'P07'!$E101</f>
        <v>N</v>
      </c>
      <c r="AB112" s="36" t="str">
        <f>'P08'!$E101</f>
        <v>N</v>
      </c>
      <c r="AC112" s="36" t="str">
        <f>'P09'!$E101</f>
        <v>N</v>
      </c>
      <c r="AD112" s="39">
        <f t="shared" si="47"/>
        <v>0</v>
      </c>
    </row>
    <row r="113" spans="1:30">
      <c r="A113">
        <v>13</v>
      </c>
      <c r="B113" s="36" t="str">
        <f>Critères!$B101</f>
        <v>13.5</v>
      </c>
      <c r="C113" s="36" t="str">
        <f>Critères!$A97</f>
        <v>CONSULTATION</v>
      </c>
      <c r="D113" s="36" t="str">
        <f>'P01'!$D102</f>
        <v>NA</v>
      </c>
      <c r="E113" s="36" t="str">
        <f>'P02'!$D102</f>
        <v>NA</v>
      </c>
      <c r="F113" s="36" t="str">
        <f>'P03'!$D102</f>
        <v>NA</v>
      </c>
      <c r="G113" s="36" t="str">
        <f>'P04'!$D102</f>
        <v>NA</v>
      </c>
      <c r="H113" s="36" t="str">
        <f>'P05'!$D102</f>
        <v>NA</v>
      </c>
      <c r="I113" s="36" t="str">
        <f>'P06'!$D102</f>
        <v>NA</v>
      </c>
      <c r="J113" s="36" t="str">
        <f>'P07'!$D102</f>
        <v>NA</v>
      </c>
      <c r="K113" s="36" t="str">
        <f>'P08'!$D102</f>
        <v>NA</v>
      </c>
      <c r="L113" s="36" t="str">
        <f>'P09'!$D102</f>
        <v>NA</v>
      </c>
      <c r="M113" s="39">
        <f t="shared" si="42"/>
        <v>0</v>
      </c>
      <c r="N113" s="39">
        <f t="shared" si="43"/>
        <v>0</v>
      </c>
      <c r="O113" s="39">
        <f t="shared" si="44"/>
        <v>9</v>
      </c>
      <c r="P113" s="39">
        <f t="shared" si="45"/>
        <v>0</v>
      </c>
      <c r="Q113" t="str">
        <f t="shared" si="46"/>
        <v>NA</v>
      </c>
      <c r="R113">
        <v>13</v>
      </c>
      <c r="S113" s="36" t="str">
        <f>Critères!$B101</f>
        <v>13.5</v>
      </c>
      <c r="T113" s="36" t="str">
        <f>Critères!$A97</f>
        <v>CONSULTATION</v>
      </c>
      <c r="U113" s="36" t="str">
        <f>'P01'!$E102</f>
        <v>N</v>
      </c>
      <c r="V113" s="36" t="str">
        <f>'P02'!$E102</f>
        <v>N</v>
      </c>
      <c r="W113" s="36" t="str">
        <f>'P03'!$E102</f>
        <v>N</v>
      </c>
      <c r="X113" s="36" t="str">
        <f>'P04'!$E102</f>
        <v>N</v>
      </c>
      <c r="Y113" s="36" t="str">
        <f>'P05'!$E102</f>
        <v>N</v>
      </c>
      <c r="Z113" s="36" t="str">
        <f>'P06'!$E102</f>
        <v>N</v>
      </c>
      <c r="AA113" s="36" t="str">
        <f>'P07'!$E102</f>
        <v>N</v>
      </c>
      <c r="AB113" s="36" t="str">
        <f>'P08'!$E102</f>
        <v>N</v>
      </c>
      <c r="AC113" s="36" t="str">
        <f>'P09'!$E102</f>
        <v>N</v>
      </c>
      <c r="AD113" s="39">
        <f t="shared" si="47"/>
        <v>0</v>
      </c>
    </row>
    <row r="114" spans="1:30">
      <c r="A114">
        <v>13</v>
      </c>
      <c r="B114" s="36" t="str">
        <f>Critères!$B102</f>
        <v>13.6</v>
      </c>
      <c r="C114" s="36" t="str">
        <f>Critères!$A97</f>
        <v>CONSULTATION</v>
      </c>
      <c r="D114" s="36" t="str">
        <f>'P01'!$D103</f>
        <v>NA</v>
      </c>
      <c r="E114" s="36" t="str">
        <f>'P02'!$D103</f>
        <v>NA</v>
      </c>
      <c r="F114" s="36" t="str">
        <f>'P03'!$D103</f>
        <v>NA</v>
      </c>
      <c r="G114" s="36" t="str">
        <f>'P04'!$D103</f>
        <v>NA</v>
      </c>
      <c r="H114" s="36" t="str">
        <f>'P05'!$D103</f>
        <v>NA</v>
      </c>
      <c r="I114" s="36" t="str">
        <f>'P06'!$D103</f>
        <v>NA</v>
      </c>
      <c r="J114" s="36" t="str">
        <f>'P07'!$D103</f>
        <v>NA</v>
      </c>
      <c r="K114" s="36" t="str">
        <f>'P08'!$D103</f>
        <v>NA</v>
      </c>
      <c r="L114" s="36" t="str">
        <f>'P09'!$D103</f>
        <v>NA</v>
      </c>
      <c r="M114" s="39">
        <f t="shared" si="42"/>
        <v>0</v>
      </c>
      <c r="N114" s="39">
        <f t="shared" si="43"/>
        <v>0</v>
      </c>
      <c r="O114" s="39">
        <f t="shared" si="44"/>
        <v>9</v>
      </c>
      <c r="P114" s="39">
        <f t="shared" si="45"/>
        <v>0</v>
      </c>
      <c r="Q114" t="str">
        <f t="shared" si="46"/>
        <v>NA</v>
      </c>
      <c r="R114">
        <v>13</v>
      </c>
      <c r="S114" s="36" t="str">
        <f>Critères!$B102</f>
        <v>13.6</v>
      </c>
      <c r="T114" s="36" t="str">
        <f>Critères!$A97</f>
        <v>CONSULTATION</v>
      </c>
      <c r="U114" s="36" t="str">
        <f>'P01'!$E103</f>
        <v>N</v>
      </c>
      <c r="V114" s="36" t="str">
        <f>'P02'!$E103</f>
        <v>N</v>
      </c>
      <c r="W114" s="36" t="str">
        <f>'P03'!$E103</f>
        <v>N</v>
      </c>
      <c r="X114" s="36" t="str">
        <f>'P04'!$E103</f>
        <v>N</v>
      </c>
      <c r="Y114" s="36" t="str">
        <f>'P05'!$E103</f>
        <v>N</v>
      </c>
      <c r="Z114" s="36" t="str">
        <f>'P06'!$E103</f>
        <v>N</v>
      </c>
      <c r="AA114" s="36" t="str">
        <f>'P07'!$E103</f>
        <v>N</v>
      </c>
      <c r="AB114" s="36" t="str">
        <f>'P08'!$E103</f>
        <v>N</v>
      </c>
      <c r="AC114" s="36" t="str">
        <f>'P09'!$E103</f>
        <v>N</v>
      </c>
      <c r="AD114" s="39">
        <f t="shared" si="47"/>
        <v>0</v>
      </c>
    </row>
    <row r="115" spans="1:30">
      <c r="A115">
        <v>13</v>
      </c>
      <c r="B115" s="36" t="str">
        <f>Critères!$B103</f>
        <v>13.7</v>
      </c>
      <c r="C115" s="36" t="str">
        <f>Critères!$A97</f>
        <v>CONSULTATION</v>
      </c>
      <c r="D115" s="36" t="str">
        <f>'P01'!$D104</f>
        <v>NA</v>
      </c>
      <c r="E115" s="36" t="str">
        <f>'P02'!$D104</f>
        <v>NA</v>
      </c>
      <c r="F115" s="36" t="str">
        <f>'P03'!$D104</f>
        <v>NA</v>
      </c>
      <c r="G115" s="36" t="str">
        <f>'P04'!$D104</f>
        <v>NA</v>
      </c>
      <c r="H115" s="36" t="str">
        <f>'P05'!$D104</f>
        <v>NA</v>
      </c>
      <c r="I115" s="36" t="str">
        <f>'P06'!$D104</f>
        <v>NA</v>
      </c>
      <c r="J115" s="36" t="str">
        <f>'P07'!$D104</f>
        <v>NA</v>
      </c>
      <c r="K115" s="36" t="str">
        <f>'P08'!$D104</f>
        <v>NA</v>
      </c>
      <c r="L115" s="36" t="str">
        <f>'P09'!$D104</f>
        <v>NA</v>
      </c>
      <c r="M115" s="39">
        <f t="shared" si="42"/>
        <v>0</v>
      </c>
      <c r="N115" s="39">
        <f t="shared" si="43"/>
        <v>0</v>
      </c>
      <c r="O115" s="39">
        <f t="shared" si="44"/>
        <v>9</v>
      </c>
      <c r="P115" s="39">
        <f t="shared" si="45"/>
        <v>0</v>
      </c>
      <c r="Q115" t="str">
        <f t="shared" si="46"/>
        <v>NA</v>
      </c>
      <c r="R115">
        <v>13</v>
      </c>
      <c r="S115" s="36" t="str">
        <f>Critères!$B103</f>
        <v>13.7</v>
      </c>
      <c r="T115" s="36" t="str">
        <f>Critères!$A97</f>
        <v>CONSULTATION</v>
      </c>
      <c r="U115" s="36" t="str">
        <f>'P01'!$E104</f>
        <v>N</v>
      </c>
      <c r="V115" s="36" t="str">
        <f>'P02'!$E104</f>
        <v>N</v>
      </c>
      <c r="W115" s="36" t="str">
        <f>'P03'!$E104</f>
        <v>N</v>
      </c>
      <c r="X115" s="36" t="str">
        <f>'P04'!$E104</f>
        <v>N</v>
      </c>
      <c r="Y115" s="36" t="str">
        <f>'P05'!$E104</f>
        <v>N</v>
      </c>
      <c r="Z115" s="36" t="str">
        <f>'P06'!$E104</f>
        <v>N</v>
      </c>
      <c r="AA115" s="36" t="str">
        <f>'P07'!$E104</f>
        <v>N</v>
      </c>
      <c r="AB115" s="36" t="str">
        <f>'P08'!$E104</f>
        <v>N</v>
      </c>
      <c r="AC115" s="36" t="str">
        <f>'P09'!$E104</f>
        <v>N</v>
      </c>
      <c r="AD115" s="39">
        <f t="shared" si="47"/>
        <v>0</v>
      </c>
    </row>
    <row r="116" spans="1:30">
      <c r="A116">
        <v>13</v>
      </c>
      <c r="B116" s="36" t="str">
        <f>Critères!$B104</f>
        <v>13.8</v>
      </c>
      <c r="C116" s="36" t="str">
        <f>Critères!$A97</f>
        <v>CONSULTATION</v>
      </c>
      <c r="D116" s="36" t="str">
        <f>'P01'!$D105</f>
        <v>NA</v>
      </c>
      <c r="E116" s="36" t="str">
        <f>'P02'!$D105</f>
        <v>NA</v>
      </c>
      <c r="F116" s="36" t="str">
        <f>'P03'!$D105</f>
        <v>NA</v>
      </c>
      <c r="G116" s="36" t="str">
        <f>'P04'!$D105</f>
        <v>NA</v>
      </c>
      <c r="H116" s="36" t="str">
        <f>'P05'!$D105</f>
        <v>NA</v>
      </c>
      <c r="I116" s="36" t="str">
        <f>'P06'!$D105</f>
        <v>NA</v>
      </c>
      <c r="J116" s="36" t="str">
        <f>'P07'!$D105</f>
        <v>NA</v>
      </c>
      <c r="K116" s="36" t="str">
        <f>'P08'!$D105</f>
        <v>NA</v>
      </c>
      <c r="L116" s="36" t="str">
        <f>'P09'!$D105</f>
        <v>NA</v>
      </c>
      <c r="M116" s="39">
        <f t="shared" si="42"/>
        <v>0</v>
      </c>
      <c r="N116" s="39">
        <f t="shared" si="43"/>
        <v>0</v>
      </c>
      <c r="O116" s="39">
        <f t="shared" si="44"/>
        <v>9</v>
      </c>
      <c r="P116" s="39">
        <f t="shared" si="45"/>
        <v>0</v>
      </c>
      <c r="Q116" t="str">
        <f t="shared" si="46"/>
        <v>NA</v>
      </c>
      <c r="R116">
        <v>13</v>
      </c>
      <c r="S116" s="36" t="str">
        <f>Critères!$B104</f>
        <v>13.8</v>
      </c>
      <c r="T116" s="36" t="str">
        <f>Critères!$A97</f>
        <v>CONSULTATION</v>
      </c>
      <c r="U116" s="36" t="str">
        <f>'P01'!$E105</f>
        <v>N</v>
      </c>
      <c r="V116" s="36" t="str">
        <f>'P02'!$E105</f>
        <v>N</v>
      </c>
      <c r="W116" s="36" t="str">
        <f>'P03'!$E105</f>
        <v>N</v>
      </c>
      <c r="X116" s="36" t="str">
        <f>'P04'!$E105</f>
        <v>N</v>
      </c>
      <c r="Y116" s="36" t="str">
        <f>'P05'!$E105</f>
        <v>N</v>
      </c>
      <c r="Z116" s="36" t="str">
        <f>'P06'!$E105</f>
        <v>N</v>
      </c>
      <c r="AA116" s="36" t="str">
        <f>'P07'!$E105</f>
        <v>N</v>
      </c>
      <c r="AB116" s="36" t="str">
        <f>'P08'!$E105</f>
        <v>N</v>
      </c>
      <c r="AC116" s="36" t="str">
        <f>'P09'!$E105</f>
        <v>N</v>
      </c>
      <c r="AD116" s="39">
        <f t="shared" si="47"/>
        <v>0</v>
      </c>
    </row>
    <row r="117" spans="1:30">
      <c r="A117">
        <v>13</v>
      </c>
      <c r="B117" s="36" t="str">
        <f>Critères!$B105</f>
        <v>13.9</v>
      </c>
      <c r="C117" s="36" t="str">
        <f>Critères!$A97</f>
        <v>CONSULTATION</v>
      </c>
      <c r="D117" s="36" t="str">
        <f>'P01'!$D106</f>
        <v>C</v>
      </c>
      <c r="E117" s="36" t="str">
        <f>'P02'!$D106</f>
        <v>C</v>
      </c>
      <c r="F117" s="36" t="str">
        <f>'P03'!$D106</f>
        <v>C</v>
      </c>
      <c r="G117" s="36" t="str">
        <f>'P04'!$D106</f>
        <v>C</v>
      </c>
      <c r="H117" s="36" t="str">
        <f>'P05'!$D106</f>
        <v>C</v>
      </c>
      <c r="I117" s="36" t="str">
        <f>'P06'!$D106</f>
        <v>C</v>
      </c>
      <c r="J117" s="36" t="str">
        <f>'P07'!$D106</f>
        <v>C</v>
      </c>
      <c r="K117" s="36" t="str">
        <f>'P08'!$D106</f>
        <v>C</v>
      </c>
      <c r="L117" s="36" t="str">
        <f>'P09'!$D106</f>
        <v>C</v>
      </c>
      <c r="M117" s="39">
        <f t="shared" si="42"/>
        <v>9</v>
      </c>
      <c r="N117" s="39">
        <f t="shared" si="43"/>
        <v>0</v>
      </c>
      <c r="O117" s="39">
        <f t="shared" si="44"/>
        <v>0</v>
      </c>
      <c r="P117" s="39">
        <f t="shared" si="45"/>
        <v>0</v>
      </c>
      <c r="Q117" t="str">
        <f t="shared" si="46"/>
        <v>C</v>
      </c>
      <c r="R117">
        <v>13</v>
      </c>
      <c r="S117" s="36" t="str">
        <f>Critères!$B105</f>
        <v>13.9</v>
      </c>
      <c r="T117" s="36" t="str">
        <f>Critères!$A97</f>
        <v>CONSULTATION</v>
      </c>
      <c r="U117" s="36" t="str">
        <f>'P01'!$E106</f>
        <v>N</v>
      </c>
      <c r="V117" s="36" t="str">
        <f>'P02'!$E106</f>
        <v>N</v>
      </c>
      <c r="W117" s="36" t="str">
        <f>'P03'!$E106</f>
        <v>N</v>
      </c>
      <c r="X117" s="36" t="str">
        <f>'P04'!$E106</f>
        <v>N</v>
      </c>
      <c r="Y117" s="36" t="str">
        <f>'P05'!$E106</f>
        <v>N</v>
      </c>
      <c r="Z117" s="36" t="str">
        <f>'P06'!$E106</f>
        <v>N</v>
      </c>
      <c r="AA117" s="36" t="str">
        <f>'P07'!$E106</f>
        <v>N</v>
      </c>
      <c r="AB117" s="36" t="str">
        <f>'P08'!$E106</f>
        <v>N</v>
      </c>
      <c r="AC117" s="36" t="str">
        <f>'P09'!$E106</f>
        <v>N</v>
      </c>
      <c r="AD117" s="39">
        <f t="shared" si="47"/>
        <v>0</v>
      </c>
    </row>
    <row r="118" spans="1:30">
      <c r="A118">
        <v>13</v>
      </c>
      <c r="B118" s="36" t="str">
        <f>Critères!$B106</f>
        <v>13.10</v>
      </c>
      <c r="C118" s="36" t="str">
        <f>Critères!$A97</f>
        <v>CONSULTATION</v>
      </c>
      <c r="D118" s="36" t="str">
        <f>'P01'!$D107</f>
        <v>NA</v>
      </c>
      <c r="E118" s="36" t="str">
        <f>'P02'!$D107</f>
        <v>NA</v>
      </c>
      <c r="F118" s="36" t="str">
        <f>'P03'!$D107</f>
        <v>NA</v>
      </c>
      <c r="G118" s="36" t="str">
        <f>'P04'!$D107</f>
        <v>NA</v>
      </c>
      <c r="H118" s="36" t="str">
        <f>'P05'!$D107</f>
        <v>NA</v>
      </c>
      <c r="I118" s="36" t="str">
        <f>'P06'!$D107</f>
        <v>NA</v>
      </c>
      <c r="J118" s="36" t="str">
        <f>'P07'!$D107</f>
        <v>NA</v>
      </c>
      <c r="K118" s="36" t="str">
        <f>'P08'!$D107</f>
        <v>NA</v>
      </c>
      <c r="L118" s="36" t="str">
        <f>'P09'!$D107</f>
        <v>NA</v>
      </c>
      <c r="M118" s="39">
        <f t="shared" si="42"/>
        <v>0</v>
      </c>
      <c r="N118" s="39">
        <f t="shared" si="43"/>
        <v>0</v>
      </c>
      <c r="O118" s="39">
        <f t="shared" si="44"/>
        <v>9</v>
      </c>
      <c r="P118" s="39">
        <f t="shared" si="45"/>
        <v>0</v>
      </c>
      <c r="Q118" t="str">
        <f t="shared" si="46"/>
        <v>NA</v>
      </c>
      <c r="R118">
        <v>13</v>
      </c>
      <c r="S118" s="36" t="str">
        <f>Critères!$B106</f>
        <v>13.10</v>
      </c>
      <c r="T118" s="36" t="str">
        <f>Critères!$A97</f>
        <v>CONSULTATION</v>
      </c>
      <c r="U118" s="36" t="str">
        <f>'P01'!$E107</f>
        <v>N</v>
      </c>
      <c r="V118" s="36" t="str">
        <f>'P02'!$E107</f>
        <v>N</v>
      </c>
      <c r="W118" s="36" t="str">
        <f>'P03'!$E107</f>
        <v>N</v>
      </c>
      <c r="X118" s="36" t="str">
        <f>'P04'!$E107</f>
        <v>N</v>
      </c>
      <c r="Y118" s="36" t="str">
        <f>'P05'!$E107</f>
        <v>N</v>
      </c>
      <c r="Z118" s="36" t="str">
        <f>'P06'!$E107</f>
        <v>N</v>
      </c>
      <c r="AA118" s="36" t="str">
        <f>'P07'!$E107</f>
        <v>N</v>
      </c>
      <c r="AB118" s="36" t="str">
        <f>'P08'!$E107</f>
        <v>N</v>
      </c>
      <c r="AC118" s="36" t="str">
        <f>'P09'!$E107</f>
        <v>N</v>
      </c>
      <c r="AD118" s="39">
        <f t="shared" si="47"/>
        <v>0</v>
      </c>
    </row>
    <row r="119" spans="1:30">
      <c r="A119">
        <v>13</v>
      </c>
      <c r="B119" s="36" t="str">
        <f>Critères!$B107</f>
        <v>13.11</v>
      </c>
      <c r="C119" s="36" t="str">
        <f>Critères!$A97</f>
        <v>CONSULTATION</v>
      </c>
      <c r="D119" s="36" t="str">
        <f>'P01'!$D108</f>
        <v>C</v>
      </c>
      <c r="E119" s="36" t="str">
        <f>'P02'!$D108</f>
        <v>C</v>
      </c>
      <c r="F119" s="36" t="str">
        <f>'P03'!$D108</f>
        <v>C</v>
      </c>
      <c r="G119" s="36" t="str">
        <f>'P04'!$D108</f>
        <v>C</v>
      </c>
      <c r="H119" s="36" t="str">
        <f>'P05'!$D108</f>
        <v>C</v>
      </c>
      <c r="I119" s="36" t="str">
        <f>'P06'!$D108</f>
        <v>C</v>
      </c>
      <c r="J119" s="36" t="str">
        <f>'P07'!$D108</f>
        <v>C</v>
      </c>
      <c r="K119" s="36" t="str">
        <f>'P08'!$D108</f>
        <v>C</v>
      </c>
      <c r="L119" s="36" t="str">
        <f>'P09'!$D108</f>
        <v>C</v>
      </c>
      <c r="M119" s="39">
        <f t="shared" si="42"/>
        <v>9</v>
      </c>
      <c r="N119" s="39">
        <f t="shared" si="43"/>
        <v>0</v>
      </c>
      <c r="O119" s="39">
        <f t="shared" si="44"/>
        <v>0</v>
      </c>
      <c r="P119" s="39">
        <f t="shared" si="45"/>
        <v>0</v>
      </c>
      <c r="Q119" t="str">
        <f t="shared" si="46"/>
        <v>C</v>
      </c>
      <c r="R119">
        <v>13</v>
      </c>
      <c r="S119" s="36" t="str">
        <f>Critères!$B107</f>
        <v>13.11</v>
      </c>
      <c r="T119" s="36" t="str">
        <f>Critères!$A97</f>
        <v>CONSULTATION</v>
      </c>
      <c r="U119" s="36" t="str">
        <f>'P01'!$E108</f>
        <v>N</v>
      </c>
      <c r="V119" s="36" t="str">
        <f>'P02'!$E108</f>
        <v>N</v>
      </c>
      <c r="W119" s="36" t="str">
        <f>'P03'!$E108</f>
        <v>N</v>
      </c>
      <c r="X119" s="36" t="str">
        <f>'P04'!$E108</f>
        <v>N</v>
      </c>
      <c r="Y119" s="36" t="str">
        <f>'P05'!$E108</f>
        <v>N</v>
      </c>
      <c r="Z119" s="36" t="str">
        <f>'P06'!$E108</f>
        <v>N</v>
      </c>
      <c r="AA119" s="36" t="str">
        <f>'P07'!$E108</f>
        <v>N</v>
      </c>
      <c r="AB119" s="36" t="str">
        <f>'P08'!$E108</f>
        <v>N</v>
      </c>
      <c r="AC119" s="36" t="str">
        <f>'P09'!$E108</f>
        <v>N</v>
      </c>
      <c r="AD119" s="39">
        <f t="shared" si="47"/>
        <v>0</v>
      </c>
    </row>
    <row r="120" spans="1:30">
      <c r="A120">
        <v>13</v>
      </c>
      <c r="B120" s="36" t="str">
        <f>Critères!$B108</f>
        <v>13.12</v>
      </c>
      <c r="C120" s="36" t="str">
        <f>Critères!$A97</f>
        <v>CONSULTATION</v>
      </c>
      <c r="D120" s="36" t="str">
        <f>'P01'!$D109</f>
        <v>NA</v>
      </c>
      <c r="E120" s="36" t="str">
        <f>'P02'!$D109</f>
        <v>NA</v>
      </c>
      <c r="F120" s="36" t="str">
        <f>'P03'!$D109</f>
        <v>NA</v>
      </c>
      <c r="G120" s="36" t="str">
        <f>'P04'!$D109</f>
        <v>NA</v>
      </c>
      <c r="H120" s="36" t="str">
        <f>'P05'!$D109</f>
        <v>NA</v>
      </c>
      <c r="I120" s="36" t="str">
        <f>'P06'!$D109</f>
        <v>NA</v>
      </c>
      <c r="J120" s="36" t="str">
        <f>'P07'!$D109</f>
        <v>NA</v>
      </c>
      <c r="K120" s="36" t="str">
        <f>'P08'!$D109</f>
        <v>NA</v>
      </c>
      <c r="L120" s="36" t="str">
        <f>'P09'!$D109</f>
        <v>NA</v>
      </c>
      <c r="M120" s="39">
        <f t="shared" si="42"/>
        <v>0</v>
      </c>
      <c r="N120" s="39">
        <f t="shared" si="43"/>
        <v>0</v>
      </c>
      <c r="O120" s="39">
        <f t="shared" si="44"/>
        <v>9</v>
      </c>
      <c r="P120" s="39">
        <f t="shared" si="45"/>
        <v>0</v>
      </c>
      <c r="Q120" t="str">
        <f t="shared" si="46"/>
        <v>NA</v>
      </c>
      <c r="R120">
        <v>13</v>
      </c>
      <c r="S120" s="36" t="str">
        <f>Critères!$B108</f>
        <v>13.12</v>
      </c>
      <c r="T120" s="36" t="str">
        <f>Critères!$A97</f>
        <v>CONSULTATION</v>
      </c>
      <c r="U120" s="36" t="str">
        <f>'P01'!$E109</f>
        <v>N</v>
      </c>
      <c r="V120" s="36" t="str">
        <f>'P02'!$E109</f>
        <v>N</v>
      </c>
      <c r="W120" s="36" t="str">
        <f>'P03'!$E109</f>
        <v>N</v>
      </c>
      <c r="X120" s="36" t="str">
        <f>'P04'!$E109</f>
        <v>N</v>
      </c>
      <c r="Y120" s="36" t="str">
        <f>'P05'!$E109</f>
        <v>N</v>
      </c>
      <c r="Z120" s="36" t="str">
        <f>'P06'!$E109</f>
        <v>N</v>
      </c>
      <c r="AA120" s="36" t="str">
        <f>'P07'!$E109</f>
        <v>N</v>
      </c>
      <c r="AB120" s="36" t="str">
        <f>'P08'!$E109</f>
        <v>N</v>
      </c>
      <c r="AC120" s="36" t="str">
        <f>'P09'!$E109</f>
        <v>N</v>
      </c>
      <c r="AD120" s="39">
        <f t="shared" si="47"/>
        <v>0</v>
      </c>
    </row>
    <row r="121" spans="1:30">
      <c r="A121" s="5"/>
      <c r="B121" s="42"/>
      <c r="C121" s="42"/>
      <c r="D121" s="42"/>
      <c r="E121" s="42"/>
      <c r="F121" s="42"/>
      <c r="G121" s="42"/>
      <c r="H121" s="42"/>
      <c r="I121" s="42"/>
      <c r="J121" s="42"/>
      <c r="K121" s="42"/>
      <c r="L121" s="42"/>
      <c r="M121" s="43">
        <f>SUM(M109:M120)</f>
        <v>27</v>
      </c>
      <c r="N121" s="43">
        <f>SUM(N109:N120)</f>
        <v>0</v>
      </c>
      <c r="O121" s="43">
        <f>SUM(O109:O120)</f>
        <v>81</v>
      </c>
      <c r="P121" s="43">
        <f>SUM(P109:P120)</f>
        <v>0</v>
      </c>
      <c r="R121" s="5"/>
      <c r="S121" s="42"/>
      <c r="T121" s="42"/>
      <c r="U121" s="42"/>
      <c r="V121" s="42"/>
      <c r="W121" s="42"/>
      <c r="X121" s="42"/>
      <c r="Y121" s="42"/>
      <c r="Z121" s="42"/>
      <c r="AA121" s="42"/>
      <c r="AB121" s="42"/>
      <c r="AC121" s="42"/>
      <c r="AD121" s="43">
        <f>SUM(AD109:AD120)</f>
        <v>0</v>
      </c>
    </row>
    <row r="122" spans="1:30">
      <c r="B122" s="36"/>
      <c r="C122" s="36" t="s">
        <v>275</v>
      </c>
      <c r="D122" s="36">
        <f t="shared" ref="D122:L122" si="48">SUM(COUNTIF(D3:D11,"C"),COUNTIF(D13:D14,"C"),COUNTIF(D16:D18,"C"),COUNTIF(D20:D32,"C"),COUNTIF(D34:D41,"C"),COUNTIF(D43:D44,"C"),COUNTIF(D46:D50,"C"),COUNTIF(D52:D61,"C"),COUNTIF(D63:D66,"C"),COUNTIF(D68:D81,"C"),COUNTIF(D83:D95,"C"),COUNTIF(D97:D107,"C"),COUNTIF(D109:D120,"C"))</f>
        <v>38</v>
      </c>
      <c r="E122" s="36">
        <f t="shared" si="48"/>
        <v>29</v>
      </c>
      <c r="F122" s="36">
        <f t="shared" si="48"/>
        <v>32</v>
      </c>
      <c r="G122" s="36">
        <f t="shared" si="48"/>
        <v>34</v>
      </c>
      <c r="H122" s="36">
        <f t="shared" si="48"/>
        <v>34</v>
      </c>
      <c r="I122" s="36">
        <f t="shared" si="48"/>
        <v>29</v>
      </c>
      <c r="J122" s="36">
        <f t="shared" si="48"/>
        <v>31</v>
      </c>
      <c r="K122" s="36">
        <f t="shared" si="48"/>
        <v>37</v>
      </c>
      <c r="L122" s="36">
        <f t="shared" si="48"/>
        <v>30</v>
      </c>
      <c r="M122" s="45"/>
      <c r="N122" s="45"/>
      <c r="O122" s="45"/>
      <c r="P122" s="45"/>
      <c r="S122" s="36"/>
      <c r="T122" s="36"/>
      <c r="AD122" s="45"/>
    </row>
    <row r="123" spans="1:30">
      <c r="B123" s="36"/>
      <c r="C123" s="36" t="s">
        <v>276</v>
      </c>
      <c r="D123" s="36">
        <f t="shared" ref="D123:L123" si="49">SUM(COUNTIF(D3:D11,"NC"),COUNTIF(D13:D14,"NC"),COUNTIF(D16:D18,"NC"),COUNTIF(D20:D32,"NC"),COUNTIF(D34:D41,"NC"),COUNTIF(D43:D44,"NC"),COUNTIF(D46:D50,"NC"),COUNTIF(D52:D61,"NC"),COUNTIF(D63:D66,"NC"),COUNTIF(D68:D81,"NC"),COUNTIF(D83:D95,"NC"),COUNTIF(D97:D107,"NC"),COUNTIF(D109:D120,"NC"))</f>
        <v>10</v>
      </c>
      <c r="E123" s="36">
        <f t="shared" si="49"/>
        <v>8</v>
      </c>
      <c r="F123" s="36">
        <f t="shared" si="49"/>
        <v>6</v>
      </c>
      <c r="G123" s="36">
        <f t="shared" si="49"/>
        <v>10</v>
      </c>
      <c r="H123" s="36">
        <f t="shared" si="49"/>
        <v>15</v>
      </c>
      <c r="I123" s="36">
        <f t="shared" si="49"/>
        <v>12</v>
      </c>
      <c r="J123" s="36">
        <f t="shared" si="49"/>
        <v>8</v>
      </c>
      <c r="K123" s="36">
        <f t="shared" si="49"/>
        <v>12</v>
      </c>
      <c r="L123" s="36">
        <f t="shared" si="49"/>
        <v>10</v>
      </c>
      <c r="M123" s="45"/>
      <c r="N123" s="45"/>
      <c r="O123" s="45"/>
      <c r="P123" s="45"/>
      <c r="S123" s="36"/>
      <c r="T123" s="36"/>
      <c r="AD123" s="45"/>
    </row>
    <row r="124" spans="1:30">
      <c r="B124" s="36"/>
      <c r="C124" s="36" t="s">
        <v>277</v>
      </c>
      <c r="D124" s="36">
        <f t="shared" ref="D124:L124" si="50">SUM(COUNTIF(D3:D11,"NA"),COUNTIF(D13:D14,"NA"),COUNTIF(D16:D18,"NA"),COUNTIF(D20:D32,"NA"),COUNTIF(D34:D41,"NA"),COUNTIF(D43:D44,"NA"),COUNTIF(D46:D50,"NA"),COUNTIF(D52:D61,"NA"),COUNTIF(D63:D66,"NA"),COUNTIF(D68:D81,"NA"),COUNTIF(D83:D95,"NA"),COUNTIF(D97:D107,"NA"),COUNTIF(D109:D120,"NA"))</f>
        <v>58</v>
      </c>
      <c r="E124" s="36">
        <f t="shared" si="50"/>
        <v>69</v>
      </c>
      <c r="F124" s="36">
        <f t="shared" si="50"/>
        <v>68</v>
      </c>
      <c r="G124" s="36">
        <f t="shared" si="50"/>
        <v>62</v>
      </c>
      <c r="H124" s="36">
        <f t="shared" si="50"/>
        <v>57</v>
      </c>
      <c r="I124" s="36">
        <f t="shared" si="50"/>
        <v>65</v>
      </c>
      <c r="J124" s="36">
        <f t="shared" si="50"/>
        <v>67</v>
      </c>
      <c r="K124" s="36">
        <f t="shared" si="50"/>
        <v>57</v>
      </c>
      <c r="L124" s="36">
        <f t="shared" si="50"/>
        <v>66</v>
      </c>
      <c r="M124" s="45"/>
      <c r="N124" s="45"/>
      <c r="O124" s="45"/>
      <c r="P124" s="45"/>
      <c r="S124" s="36"/>
      <c r="T124" s="36"/>
      <c r="AD124" s="45"/>
    </row>
    <row r="125" spans="1:30">
      <c r="B125" s="36"/>
      <c r="C125" s="36" t="s">
        <v>278</v>
      </c>
      <c r="D125">
        <f t="shared" ref="D125:L125" si="51">IF(AND(D122=0,D123=0),"NA",D122/(D122+D123))</f>
        <v>0.79166666666666663</v>
      </c>
      <c r="E125">
        <f t="shared" si="51"/>
        <v>0.78378378378378377</v>
      </c>
      <c r="F125">
        <f t="shared" si="51"/>
        <v>0.84210526315789469</v>
      </c>
      <c r="G125">
        <f t="shared" si="51"/>
        <v>0.77272727272727271</v>
      </c>
      <c r="H125">
        <f t="shared" si="51"/>
        <v>0.69387755102040816</v>
      </c>
      <c r="I125">
        <f t="shared" si="51"/>
        <v>0.70731707317073167</v>
      </c>
      <c r="J125">
        <f t="shared" si="51"/>
        <v>0.79487179487179482</v>
      </c>
      <c r="K125">
        <f t="shared" si="51"/>
        <v>0.75510204081632648</v>
      </c>
      <c r="L125">
        <f t="shared" si="51"/>
        <v>0.75</v>
      </c>
      <c r="M125" s="45" t="e">
        <f>IF(AND(#REF!&lt;&gt;0,#REF!&lt;&gt;0),"ok","ko")</f>
        <v>#REF!</v>
      </c>
      <c r="N125" s="45"/>
      <c r="O125" s="45"/>
      <c r="P125" s="45"/>
      <c r="S125" s="36"/>
      <c r="T125" s="36"/>
      <c r="AD125" s="45"/>
    </row>
  </sheetData>
  <conditionalFormatting sqref="D3:L120">
    <cfRule type="cellIs" dxfId="54" priority="1" operator="equal">
      <formula>"NC"</formula>
    </cfRule>
  </conditionalFormatting>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MI109"/>
  <sheetViews>
    <sheetView topLeftCell="A54" workbookViewId="0">
      <selection activeCell="F63" sqref="F63"/>
    </sheetView>
  </sheetViews>
  <sheetFormatPr baseColWidth="10" defaultColWidth="12" defaultRowHeight="15"/>
  <cols>
    <col min="1" max="1" width="3.81640625" customWidth="1"/>
    <col min="2" max="2" width="4.36328125" style="50"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1023" width="9.81640625" customWidth="1"/>
    <col min="1024" max="1024" width="12" customWidth="1"/>
  </cols>
  <sheetData>
    <row r="1" spans="1:1023" ht="15.6">
      <c r="A1" s="70" t="str">
        <f>Échantillon!A1</f>
        <v>RGAA 4.1 – GRILLE D'ÉVALUATION</v>
      </c>
      <c r="B1" s="70"/>
      <c r="C1" s="70"/>
      <c r="D1" s="70"/>
      <c r="E1" s="70"/>
      <c r="F1" s="70"/>
      <c r="G1" s="70"/>
    </row>
    <row r="2" spans="1:1023">
      <c r="A2" s="81" t="e">
        <f>CONCATENATE(Échantillon!B9," : ",Échantillon!#REF!)</f>
        <v>#REF!</v>
      </c>
      <c r="B2" s="81"/>
      <c r="C2" s="81"/>
      <c r="D2" s="81"/>
      <c r="E2" s="81"/>
      <c r="F2" s="81"/>
      <c r="G2" s="81"/>
    </row>
    <row r="3" spans="1:1023" ht="57.45" customHeight="1">
      <c r="A3" s="16" t="s">
        <v>33</v>
      </c>
      <c r="B3" s="16" t="s">
        <v>34</v>
      </c>
      <c r="C3" s="17" t="s">
        <v>35</v>
      </c>
      <c r="D3" s="16" t="s">
        <v>262</v>
      </c>
      <c r="E3" s="16" t="s">
        <v>279</v>
      </c>
      <c r="F3" s="17" t="s">
        <v>280</v>
      </c>
      <c r="G3" s="17" t="s">
        <v>281</v>
      </c>
    </row>
    <row r="4" spans="1:1023" ht="20.399999999999999">
      <c r="A4" s="76" t="str">
        <f>Critères!$A$3</f>
        <v>IMAGES</v>
      </c>
      <c r="B4" s="47" t="str">
        <f>Critères!B3</f>
        <v>1.1</v>
      </c>
      <c r="C4" s="19" t="str">
        <f>Critères!C3</f>
        <v>Chaque image porteuse d’information a-t-elle une alternative textuelle ?</v>
      </c>
      <c r="D4" s="13" t="s">
        <v>263</v>
      </c>
      <c r="E4" t="s">
        <v>282</v>
      </c>
      <c r="F4" s="19"/>
      <c r="G4" s="19"/>
      <c r="H4"/>
    </row>
    <row r="5" spans="1:1023" ht="20.399999999999999">
      <c r="A5" s="76"/>
      <c r="B5" s="47" t="str">
        <f>Critères!B4</f>
        <v>1.2</v>
      </c>
      <c r="C5" s="19" t="str">
        <f>Critères!C4</f>
        <v>Chaque image de décoration est-elle correctement ignorée par les technologies d’assistance ?</v>
      </c>
      <c r="D5" s="13" t="s">
        <v>263</v>
      </c>
      <c r="E5" s="20" t="s">
        <v>282</v>
      </c>
      <c r="F5" s="19"/>
      <c r="G5" s="19"/>
      <c r="AMD5" s="48"/>
      <c r="AME5" s="48"/>
      <c r="AMF5" s="48"/>
      <c r="AMG5" s="48"/>
      <c r="AMH5" s="48"/>
      <c r="AMI5" s="48"/>
    </row>
    <row r="6" spans="1:1023" ht="30.6">
      <c r="A6" s="76"/>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1023" ht="30.6">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1023" ht="30.6">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1023" ht="22.65" customHeight="1">
      <c r="A9" s="76"/>
      <c r="B9" s="47" t="str">
        <f>Critères!B8</f>
        <v>1.6</v>
      </c>
      <c r="C9" s="19" t="str">
        <f>Critères!C8</f>
        <v>Chaque image porteuse d’information a-t-elle, si nécessaire, une description détaillée ?</v>
      </c>
      <c r="D9" s="13" t="s">
        <v>265</v>
      </c>
      <c r="E9" s="20" t="s">
        <v>282</v>
      </c>
      <c r="F9" s="19"/>
      <c r="G9" s="19"/>
    </row>
    <row r="10" spans="1:1023" ht="24.9" customHeight="1">
      <c r="A10" s="76"/>
      <c r="B10" s="47" t="str">
        <f>Critères!B9</f>
        <v>1.7</v>
      </c>
      <c r="C10" s="19" t="str">
        <f>Critères!C9</f>
        <v>Pour chaque image porteuse d’information ayant une description détaillée, cette description est-elle pertinente ?</v>
      </c>
      <c r="D10" s="13" t="s">
        <v>265</v>
      </c>
      <c r="E10" s="20" t="s">
        <v>282</v>
      </c>
      <c r="F10" s="19"/>
      <c r="G10" s="19"/>
    </row>
    <row r="11" spans="1:1023" ht="41.25" customHeight="1">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1023" ht="27.75" customHeight="1">
      <c r="A12" s="76"/>
      <c r="B12" s="47" t="str">
        <f>Critères!B11</f>
        <v>1.9</v>
      </c>
      <c r="C12" s="19" t="str">
        <f>Critères!C11</f>
        <v>Chaque légende d’image est-elle, si nécessaire, correctement reliée à l’image correspondante ?</v>
      </c>
      <c r="D12" s="13" t="s">
        <v>265</v>
      </c>
      <c r="E12" t="s">
        <v>282</v>
      </c>
      <c r="F12" s="19"/>
      <c r="G12" s="19"/>
    </row>
    <row r="13" spans="1:1023" ht="15.6">
      <c r="A13" s="76" t="str">
        <f>Critères!$A$12</f>
        <v>CADRES</v>
      </c>
      <c r="B13" s="47" t="str">
        <f>Critères!B12</f>
        <v>2.1</v>
      </c>
      <c r="C13" s="19" t="str">
        <f>Critères!C12</f>
        <v>Chaque cadre a-t-il un titre de cadre ?</v>
      </c>
      <c r="D13" s="13" t="s">
        <v>263</v>
      </c>
      <c r="E13" t="s">
        <v>282</v>
      </c>
      <c r="F13" s="61"/>
      <c r="G13" s="19"/>
    </row>
    <row r="14" spans="1:1023" ht="33.6" customHeight="1">
      <c r="A14" s="76"/>
      <c r="B14" s="47" t="str">
        <f>Critères!B13</f>
        <v>2.2</v>
      </c>
      <c r="C14" s="19" t="str">
        <f>Critères!C13</f>
        <v>Pour chaque cadre ayant un titre de cadre, ce titre de cadre est-il pertinent ?</v>
      </c>
      <c r="D14" s="13" t="s">
        <v>263</v>
      </c>
      <c r="E14" t="s">
        <v>282</v>
      </c>
      <c r="F14" s="19"/>
      <c r="G14" s="19"/>
    </row>
    <row r="15" spans="1:1023" ht="20.399999999999999">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1023" ht="30.6">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306</v>
      </c>
      <c r="G16" s="19"/>
    </row>
    <row r="17" spans="1:7" ht="40.799999999999997">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76" t="str">
        <f>Critères!$A$17</f>
        <v>MULTIMÉDIA</v>
      </c>
      <c r="B18" s="47" t="str">
        <f>Critères!B17</f>
        <v>4.1</v>
      </c>
      <c r="C18" s="19" t="str">
        <f>Critères!C17</f>
        <v>Chaque média temporel pré-enregistré a-t-il, si nécessaire, une transcription textuelle ou une audiodescription (hors cas particuliers) ?</v>
      </c>
      <c r="D18" s="13" t="s">
        <v>264</v>
      </c>
      <c r="E18" s="20" t="s">
        <v>282</v>
      </c>
      <c r="F18" s="19" t="s">
        <v>374</v>
      </c>
      <c r="G18" s="19"/>
    </row>
    <row r="19" spans="1:7" ht="30.6">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76"/>
      <c r="B20" s="47" t="str">
        <f>Critères!B19</f>
        <v>4.3</v>
      </c>
      <c r="C20" s="19" t="str">
        <f>Critères!C19</f>
        <v>Chaque média temporel synchronisé pré-enregistré a-t-il, si nécessaire, des sous-titres synchronisés (hors cas particuliers) ?</v>
      </c>
      <c r="D20" s="13" t="s">
        <v>264</v>
      </c>
      <c r="E20" s="20" t="s">
        <v>282</v>
      </c>
      <c r="F20" s="19" t="s">
        <v>307</v>
      </c>
      <c r="G20" s="19"/>
    </row>
    <row r="21" spans="1:7" ht="30.6">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76"/>
      <c r="B24" s="47" t="str">
        <f>Critères!B23</f>
        <v>4.7</v>
      </c>
      <c r="C24" s="19" t="str">
        <f>Critères!C23</f>
        <v>Chaque média temporel est-il clairement identifiable (hors cas particuliers) ?</v>
      </c>
      <c r="D24" s="13" t="s">
        <v>263</v>
      </c>
      <c r="E24" s="20" t="s">
        <v>282</v>
      </c>
      <c r="F24" s="19"/>
      <c r="G24" s="19"/>
    </row>
    <row r="25" spans="1:7" ht="20.399999999999999">
      <c r="A25" s="76"/>
      <c r="B25" s="47" t="str">
        <f>Critères!B24</f>
        <v>4.8</v>
      </c>
      <c r="C25" s="19" t="str">
        <f>Critères!C24</f>
        <v>Chaque média non temporel a-t-il, si nécessaire, une alternative (hors cas particuliers) ?</v>
      </c>
      <c r="D25" s="13" t="s">
        <v>265</v>
      </c>
      <c r="E25" s="20" t="s">
        <v>282</v>
      </c>
      <c r="F25" s="19"/>
      <c r="G25" s="19"/>
    </row>
    <row r="26" spans="1:7" ht="20.399999999999999">
      <c r="A26" s="76"/>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76"/>
      <c r="B27" s="47" t="str">
        <f>Critères!B26</f>
        <v>4.10</v>
      </c>
      <c r="C27" s="19" t="str">
        <f>Critères!C26</f>
        <v>Chaque son déclenché automatiquement est-il contrôlable par l’utilisateur ?</v>
      </c>
      <c r="D27" s="13" t="s">
        <v>265</v>
      </c>
      <c r="E27" s="20" t="s">
        <v>282</v>
      </c>
      <c r="F27" s="19"/>
      <c r="G27" s="19"/>
    </row>
    <row r="28" spans="1:7" ht="30.6">
      <c r="A28" s="76"/>
      <c r="B28" s="47" t="str">
        <f>Critères!B27</f>
        <v>4.11</v>
      </c>
      <c r="C28" s="19" t="str">
        <f>Critères!C27</f>
        <v>La consultation de chaque média temporel est-elle, si nécessaire, contrôlable par le clavier et tout dispositif de pointage ?</v>
      </c>
      <c r="D28" s="13" t="s">
        <v>263</v>
      </c>
      <c r="E28" s="20" t="s">
        <v>282</v>
      </c>
      <c r="F28" s="19"/>
      <c r="G28" s="19"/>
    </row>
    <row r="29" spans="1:7" ht="20.399999999999999">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30.6">
      <c r="A30" s="76"/>
      <c r="B30" s="47" t="str">
        <f>Critères!B29</f>
        <v>4.13</v>
      </c>
      <c r="C30" s="19" t="str">
        <f>Critères!C29</f>
        <v>Chaque média temporel et non temporel est-il compatible avec les technologies d’assistance (hors cas particuliers) ?</v>
      </c>
      <c r="D30" s="13" t="s">
        <v>265</v>
      </c>
      <c r="E30" s="20" t="s">
        <v>282</v>
      </c>
      <c r="F30" s="19" t="s">
        <v>308</v>
      </c>
      <c r="G30" s="19"/>
    </row>
    <row r="31" spans="1:7" ht="15.6">
      <c r="A31" s="76" t="str">
        <f>Critères!$A$30</f>
        <v>TABLEAUX</v>
      </c>
      <c r="B31" s="47" t="str">
        <f>Critères!B30</f>
        <v>5.1</v>
      </c>
      <c r="C31" s="19" t="str">
        <f>Critères!C30</f>
        <v>Chaque tableau de données complexe a-t-il un résumé ?</v>
      </c>
      <c r="D31" s="13" t="s">
        <v>265</v>
      </c>
      <c r="E31" s="20" t="s">
        <v>282</v>
      </c>
      <c r="F31" s="19"/>
      <c r="G31" s="19"/>
    </row>
    <row r="32" spans="1:7" ht="20.399999999999999">
      <c r="A32" s="76"/>
      <c r="B32" s="47" t="str">
        <f>Critères!B31</f>
        <v>5.2</v>
      </c>
      <c r="C32" s="19" t="str">
        <f>Critères!C31</f>
        <v>Pour chaque tableau de données complexe ayant un résumé, celui-ci est-il pertinent ?</v>
      </c>
      <c r="D32" s="13" t="s">
        <v>265</v>
      </c>
      <c r="E32" s="20" t="s">
        <v>282</v>
      </c>
      <c r="F32" s="19"/>
      <c r="G32" s="19"/>
    </row>
    <row r="33" spans="1:7" ht="20.399999999999999">
      <c r="A33" s="76"/>
      <c r="B33" s="47" t="str">
        <f>Critères!B32</f>
        <v>5.3</v>
      </c>
      <c r="C33" s="19" t="str">
        <f>Critères!C32</f>
        <v>Pour chaque tableau de mise en forme, le contenu linéarisé reste-t-il compréhensible ?</v>
      </c>
      <c r="D33" s="13" t="s">
        <v>265</v>
      </c>
      <c r="E33" s="20" t="s">
        <v>282</v>
      </c>
      <c r="F33" s="19"/>
      <c r="G33" s="19"/>
    </row>
    <row r="34" spans="1:7" ht="20.399999999999999">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76"/>
      <c r="B35" s="47" t="str">
        <f>Critères!B34</f>
        <v>5.5</v>
      </c>
      <c r="C35" s="19" t="str">
        <f>Critères!C34</f>
        <v>Pour chaque tableau de données ayant un titre, celui-ci est-il pertinent ?</v>
      </c>
      <c r="D35" s="13" t="s">
        <v>265</v>
      </c>
      <c r="E35" s="20" t="s">
        <v>282</v>
      </c>
      <c r="F35" s="19"/>
      <c r="G35" s="19"/>
    </row>
    <row r="36" spans="1:7" ht="20.399999999999999">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76"/>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40.799999999999997">
      <c r="A39" s="76" t="str">
        <f>Critères!$A$38</f>
        <v>LIENS</v>
      </c>
      <c r="B39" s="47" t="str">
        <f>Critères!B38</f>
        <v>6.1</v>
      </c>
      <c r="C39" s="19" t="str">
        <f>Critères!C38</f>
        <v>Chaque lien est-il explicite (hors cas particuliers) ?</v>
      </c>
      <c r="D39" s="13" t="s">
        <v>264</v>
      </c>
      <c r="E39" s="20" t="s">
        <v>282</v>
      </c>
      <c r="F39" s="19" t="s">
        <v>312</v>
      </c>
      <c r="G39" s="19"/>
    </row>
    <row r="40" spans="1:7" ht="15.6">
      <c r="A40" s="76"/>
      <c r="B40" s="47" t="str">
        <f>Critères!B39</f>
        <v>6.2</v>
      </c>
      <c r="C40" s="19" t="str">
        <f>Critères!C39</f>
        <v>Dans chaque page web, chaque lien a-t-il un intitulé ?</v>
      </c>
      <c r="D40" s="13" t="s">
        <v>263</v>
      </c>
      <c r="E40" s="20" t="s">
        <v>282</v>
      </c>
      <c r="F40" s="19"/>
      <c r="G40" s="19"/>
    </row>
    <row r="41" spans="1:7" ht="20.399999999999999">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76"/>
      <c r="B42" s="47" t="str">
        <f>Critères!B41</f>
        <v>7.2</v>
      </c>
      <c r="C42" s="19" t="str">
        <f>Critères!C41</f>
        <v>Pour chaque script ayant une alternative, cette alternative est-elle pertinente ?</v>
      </c>
      <c r="D42" s="13" t="s">
        <v>265</v>
      </c>
      <c r="E42" s="20" t="s">
        <v>282</v>
      </c>
      <c r="F42" s="19"/>
      <c r="G42" s="19"/>
    </row>
    <row r="43" spans="1:7" ht="20.399999999999999">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0.399999999999999">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76"/>
      <c r="B48" s="47" t="str">
        <f>Critères!B47</f>
        <v>8.3</v>
      </c>
      <c r="C48" s="19" t="str">
        <f>Critères!C47</f>
        <v>Dans chaque page web, la langue par défaut est-elle présente ?</v>
      </c>
      <c r="D48" s="13" t="s">
        <v>264</v>
      </c>
      <c r="E48" s="20" t="s">
        <v>282</v>
      </c>
      <c r="F48" s="19" t="s">
        <v>309</v>
      </c>
      <c r="G48" s="19"/>
    </row>
    <row r="49" spans="1:7" ht="20.399999999999999">
      <c r="A49" s="76"/>
      <c r="B49" s="47" t="str">
        <f>Critères!B48</f>
        <v>8.4</v>
      </c>
      <c r="C49" s="19" t="str">
        <f>Critères!C48</f>
        <v>Pour chaque page web ayant une langue par défaut, le code de langue est-il pertinent ?</v>
      </c>
      <c r="D49" s="13" t="s">
        <v>265</v>
      </c>
      <c r="E49" s="20" t="s">
        <v>282</v>
      </c>
      <c r="F49" s="19"/>
      <c r="G49" s="19"/>
    </row>
    <row r="50" spans="1:7" ht="15.6">
      <c r="A50" s="76"/>
      <c r="B50" s="47" t="str">
        <f>Critères!B49</f>
        <v>8.5</v>
      </c>
      <c r="C50" s="19" t="str">
        <f>Critères!C49</f>
        <v>Chaque page web a-t-elle un titre de page ?</v>
      </c>
      <c r="D50" s="13" t="s">
        <v>263</v>
      </c>
      <c r="E50" s="20" t="s">
        <v>282</v>
      </c>
      <c r="F50" s="19"/>
      <c r="G50" s="19"/>
    </row>
    <row r="51" spans="1:7" ht="30.6">
      <c r="A51" s="76"/>
      <c r="B51" s="47" t="str">
        <f>Critères!B50</f>
        <v>8.6</v>
      </c>
      <c r="C51" s="19" t="str">
        <f>Critères!C50</f>
        <v>Pour chaque page web ayant un titre de page, ce titre est-il pertinent ?</v>
      </c>
      <c r="D51" s="13" t="s">
        <v>264</v>
      </c>
      <c r="E51" s="20" t="s">
        <v>282</v>
      </c>
      <c r="F51" s="19" t="s">
        <v>310</v>
      </c>
      <c r="G51" s="19"/>
    </row>
    <row r="52" spans="1:7" ht="20.399999999999999">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0.399999999999999">
      <c r="A53" s="76"/>
      <c r="B53" s="47" t="str">
        <f>Critères!B52</f>
        <v>8.8</v>
      </c>
      <c r="C53" s="19" t="str">
        <f>Critères!C52</f>
        <v>Dans chaque page web, le code de langue de chaque changement de langue est-il valide et pertinent ?</v>
      </c>
      <c r="D53" s="13" t="s">
        <v>265</v>
      </c>
      <c r="E53" s="20" t="s">
        <v>282</v>
      </c>
      <c r="F53" s="19"/>
      <c r="G53" s="19"/>
    </row>
    <row r="54" spans="1:7" ht="30.6">
      <c r="A54" s="76"/>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0.399999999999999">
      <c r="A55" s="76"/>
      <c r="B55" s="47" t="str">
        <f>Critères!B54</f>
        <v>8.10</v>
      </c>
      <c r="C55" s="19" t="str">
        <f>Critères!C54</f>
        <v>Dans chaque page web, les changements du sens de lecture sont-ils signalés ?</v>
      </c>
      <c r="D55" s="13" t="s">
        <v>265</v>
      </c>
      <c r="E55" s="20" t="s">
        <v>282</v>
      </c>
      <c r="F55" s="19"/>
      <c r="G55" s="19"/>
    </row>
    <row r="56" spans="1:7" ht="20.399999999999999">
      <c r="A56" s="76" t="str">
        <f>Critères!$A$55</f>
        <v>STRUCTURATION</v>
      </c>
      <c r="B56" s="47" t="str">
        <f>Critères!B55</f>
        <v>9.1</v>
      </c>
      <c r="C56" s="19" t="str">
        <f>Critères!C55</f>
        <v>Dans chaque page web, l’information est-elle structurée par l’utilisation appropriée de titres ?</v>
      </c>
      <c r="D56" s="13" t="s">
        <v>264</v>
      </c>
      <c r="E56" s="20" t="s">
        <v>282</v>
      </c>
      <c r="F56" s="19" t="s">
        <v>313</v>
      </c>
      <c r="G56" s="19"/>
    </row>
    <row r="57" spans="1:7" ht="30.6">
      <c r="A57" s="76"/>
      <c r="B57" s="47" t="str">
        <f>Critères!B56</f>
        <v>9.2</v>
      </c>
      <c r="C57" s="19" t="str">
        <f>Critères!C56</f>
        <v>Dans chaque page web, la structure du document est-elle cohérente (hors cas particuliers) ?</v>
      </c>
      <c r="D57" s="13" t="s">
        <v>264</v>
      </c>
      <c r="E57" s="20" t="s">
        <v>282</v>
      </c>
      <c r="F57" s="19" t="s">
        <v>314</v>
      </c>
      <c r="G57" s="19"/>
    </row>
    <row r="58" spans="1:7" ht="20.399999999999999">
      <c r="A58" s="76"/>
      <c r="B58" s="47" t="str">
        <f>Critères!B57</f>
        <v>9.3</v>
      </c>
      <c r="C58" s="19" t="str">
        <f>Critères!C57</f>
        <v>Dans chaque page web, chaque liste est-elle correctement structurée ?</v>
      </c>
      <c r="D58" s="13" t="s">
        <v>263</v>
      </c>
      <c r="E58" s="20" t="s">
        <v>282</v>
      </c>
      <c r="F58" s="19"/>
      <c r="G58" s="19"/>
    </row>
    <row r="59" spans="1:7" ht="20.399999999999999">
      <c r="A59" s="76"/>
      <c r="B59" s="47" t="str">
        <f>Critères!B58</f>
        <v>9.4</v>
      </c>
      <c r="C59" s="19" t="str">
        <f>Critères!C58</f>
        <v>Dans chaque page web, chaque citation est-elle correctement indiquée ?</v>
      </c>
      <c r="D59" s="13" t="s">
        <v>265</v>
      </c>
      <c r="E59" s="20" t="s">
        <v>282</v>
      </c>
      <c r="F59" s="19"/>
      <c r="G59" s="19"/>
    </row>
    <row r="60" spans="1:7" ht="20.399999999999999">
      <c r="A60" s="76" t="str">
        <f>Critères!$A$59</f>
        <v>PRÉSENTATION</v>
      </c>
      <c r="B60" s="47" t="str">
        <f>Critères!B59</f>
        <v>10.1</v>
      </c>
      <c r="C60" s="19" t="str">
        <f>Critères!C59</f>
        <v>Dans le site web, des feuilles de styles sont-elles utilisées pour contrôler la présentation de l’information ?</v>
      </c>
      <c r="D60" s="13" t="s">
        <v>264</v>
      </c>
      <c r="E60" s="20" t="s">
        <v>282</v>
      </c>
      <c r="F60" s="19" t="s">
        <v>376</v>
      </c>
      <c r="G60" s="19"/>
    </row>
    <row r="61" spans="1:7" ht="30.6">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76"/>
      <c r="B62" s="47" t="str">
        <f>Critères!B61</f>
        <v>10.3</v>
      </c>
      <c r="C62" s="19" t="str">
        <f>Critères!C61</f>
        <v>Dans chaque page web, l’information reste-t-elle compréhensible lorsque les feuilles de styles sont désactivées ?</v>
      </c>
      <c r="D62" s="13" t="s">
        <v>263</v>
      </c>
      <c r="E62" s="20" t="s">
        <v>282</v>
      </c>
      <c r="F62" s="19"/>
      <c r="G62" s="19"/>
    </row>
    <row r="63" spans="1:7" ht="30.6">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76"/>
      <c r="B65" s="47" t="str">
        <f>Critères!B64</f>
        <v>10.6</v>
      </c>
      <c r="C65" s="19" t="str">
        <f>Critères!C64</f>
        <v>Dans chaque page web, chaque lien dont la nature n’est pas évidente est-il visible par rapport au texte environnant ?</v>
      </c>
      <c r="D65" s="13" t="s">
        <v>263</v>
      </c>
      <c r="E65" s="20" t="s">
        <v>282</v>
      </c>
      <c r="F65" s="19"/>
      <c r="G65" s="19"/>
    </row>
    <row r="66" spans="1:7" ht="20.399999999999999">
      <c r="A66" s="76"/>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0.799999999999997">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0.6">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76" t="str">
        <f>Critères!$A$73</f>
        <v>FORMULAIRES</v>
      </c>
      <c r="B74" s="47" t="str">
        <f>Critères!B73</f>
        <v>11.1</v>
      </c>
      <c r="C74" s="19" t="str">
        <f>Critères!C73</f>
        <v>Chaque champ de formulaire a-t-il une étiquette ?</v>
      </c>
      <c r="D74" s="13" t="s">
        <v>263</v>
      </c>
      <c r="E74" s="20" t="s">
        <v>282</v>
      </c>
      <c r="F74" s="19"/>
      <c r="G74" s="19"/>
    </row>
    <row r="75" spans="1:7" ht="20.399999999999999">
      <c r="A75" s="76"/>
      <c r="B75" s="47" t="str">
        <f>Critères!B74</f>
        <v>11.2</v>
      </c>
      <c r="C75" s="19" t="str">
        <f>Critères!C74</f>
        <v>Chaque étiquette associée à un champ de formulaire est-elle pertinente (hors cas particuliers) ?</v>
      </c>
      <c r="D75" s="13" t="s">
        <v>263</v>
      </c>
      <c r="E75" s="20" t="s">
        <v>282</v>
      </c>
      <c r="F75" s="19"/>
      <c r="G75" s="19"/>
    </row>
    <row r="76" spans="1:7" ht="40.799999999999997">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76"/>
      <c r="B77" s="47" t="str">
        <f>Critères!B76</f>
        <v>11.4</v>
      </c>
      <c r="C77" s="19" t="str">
        <f>Critères!C76</f>
        <v>Dans chaque formulaire, chaque étiquette de champ et son champ associé sont-ils accolés (hors cas particuliers) ?</v>
      </c>
      <c r="D77" s="13" t="s">
        <v>263</v>
      </c>
      <c r="E77" s="20" t="s">
        <v>282</v>
      </c>
      <c r="F77" s="19"/>
      <c r="G77" s="19"/>
    </row>
    <row r="78" spans="1:7" ht="20.399999999999999">
      <c r="A78" s="76"/>
      <c r="B78" s="47" t="str">
        <f>Critères!B77</f>
        <v>11.5</v>
      </c>
      <c r="C78" s="19" t="str">
        <f>Critères!C77</f>
        <v>Dans chaque formulaire, les champs de même nature sont-ils regroupés, si nécessaire ?</v>
      </c>
      <c r="D78" s="13" t="s">
        <v>265</v>
      </c>
      <c r="E78" s="20" t="s">
        <v>282</v>
      </c>
      <c r="F78" s="19"/>
      <c r="G78" s="19"/>
    </row>
    <row r="79" spans="1:7" ht="20.399999999999999">
      <c r="A79" s="76"/>
      <c r="B79" s="47" t="str">
        <f>Critères!B78</f>
        <v>11.6</v>
      </c>
      <c r="C79" s="19" t="str">
        <f>Critères!C78</f>
        <v>Dans chaque formulaire, chaque regroupement de champs de même nature a-t-il une légende ?</v>
      </c>
      <c r="D79" s="13" t="s">
        <v>265</v>
      </c>
      <c r="E79" s="20" t="s">
        <v>282</v>
      </c>
      <c r="F79" s="19"/>
      <c r="G79" s="19"/>
    </row>
    <row r="80" spans="1:7" ht="20.399999999999999">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76"/>
      <c r="B82" s="47" t="str">
        <f>Critères!B81</f>
        <v>11.9</v>
      </c>
      <c r="C82" s="19" t="str">
        <f>Critères!C81</f>
        <v>Dans chaque formulaire, l’intitulé de chaque bouton est-il pertinent (hors cas particuliers) ?</v>
      </c>
      <c r="D82" s="13" t="s">
        <v>263</v>
      </c>
      <c r="E82" s="20" t="s">
        <v>282</v>
      </c>
      <c r="F82" s="19"/>
      <c r="G82" s="19"/>
    </row>
    <row r="83" spans="1:7" ht="20.399999999999999">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76"/>
      <c r="B86" s="47" t="str">
        <f>Critères!B85</f>
        <v>11.13</v>
      </c>
      <c r="C86" s="19" t="str">
        <f>Critères!C85</f>
        <v>La finalité d’un champ de saisie peut-elle être déduite pour faciliter le remplissage automatique des champs avec les données de l’utilisateur ?</v>
      </c>
      <c r="D86" s="13" t="s">
        <v>263</v>
      </c>
      <c r="E86" s="20" t="s">
        <v>282</v>
      </c>
      <c r="F86" s="19"/>
      <c r="G86" s="19"/>
    </row>
    <row r="87" spans="1:7" ht="20.399999999999999">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311</v>
      </c>
      <c r="G87" s="19"/>
    </row>
    <row r="88" spans="1:7" ht="30.6">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6">
      <c r="A89" s="76"/>
      <c r="B89" s="47" t="str">
        <f>Critères!B88</f>
        <v>12.3</v>
      </c>
      <c r="C89" s="19" t="str">
        <f>Critères!C88</f>
        <v>La page « plan du site » est-elle pertinente ?</v>
      </c>
      <c r="D89" s="13" t="s">
        <v>265</v>
      </c>
      <c r="E89" s="20" t="s">
        <v>282</v>
      </c>
      <c r="F89" s="19"/>
      <c r="G89" s="19"/>
    </row>
    <row r="90" spans="1:7" ht="20.399999999999999">
      <c r="A90" s="76"/>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76"/>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0.6">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15.6">
      <c r="A94" s="76"/>
      <c r="B94" s="47" t="str">
        <f>Critères!B93</f>
        <v>12.8</v>
      </c>
      <c r="C94" s="19" t="str">
        <f>Critères!C93</f>
        <v>Dans chaque page web, l’ordre de tabulation est-il cohérent ?</v>
      </c>
      <c r="D94" s="13" t="s">
        <v>263</v>
      </c>
      <c r="E94" s="20" t="s">
        <v>282</v>
      </c>
      <c r="F94" s="19"/>
      <c r="G94" s="19"/>
    </row>
    <row r="95" spans="1:7" ht="20.399999999999999">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265</v>
      </c>
      <c r="E97" s="20" t="s">
        <v>282</v>
      </c>
      <c r="F97" s="19"/>
      <c r="G97" s="19"/>
    </row>
    <row r="98" spans="1:7" ht="20.399999999999999">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0.6">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AMI109" xr:uid="{00000000-0001-0000-05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53" priority="3" stopIfTrue="1" operator="equal">
      <formula>"C"</formula>
    </cfRule>
  </conditionalFormatting>
  <conditionalFormatting sqref="E4:E109">
    <cfRule type="cellIs" dxfId="52" priority="1" stopIfTrue="1" operator="equal">
      <formula>"D"</formula>
    </cfRule>
  </conditionalFormatting>
  <conditionalFormatting sqref="E4:E109">
    <cfRule type="cellIs" dxfId="51" priority="2" stopIfTrue="1" operator="equal">
      <formula>"N"</formula>
    </cfRule>
  </conditionalFormatting>
  <conditionalFormatting sqref="D4:D109">
    <cfRule type="cellIs" dxfId="50" priority="5" stopIfTrue="1" operator="equal">
      <formula>"NA"</formula>
    </cfRule>
  </conditionalFormatting>
  <conditionalFormatting sqref="D4:D109">
    <cfRule type="cellIs" dxfId="49" priority="4" stopIfTrue="1" operator="equal">
      <formula>"NC"</formula>
    </cfRule>
  </conditionalFormatting>
  <conditionalFormatting sqref="D4:D109">
    <cfRule type="cellIs" dxfId="48" priority="6" stopIfTrue="1" operator="equal">
      <formula>"NT"</formula>
    </cfRule>
  </conditionalFormatting>
  <dataValidations count="2">
    <dataValidation type="list" showErrorMessage="1" sqref="D4:D109" xr:uid="{8E73ED58-5164-46E0-9C43-1246C53B7611}">
      <formula1>"C,NC,NA,NT"</formula1>
    </dataValidation>
    <dataValidation type="list" showErrorMessage="1" sqref="E4:E109" xr:uid="{D90C9FB1-05AC-4E3E-A0EB-451D5F65CA30}">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L109"/>
  <sheetViews>
    <sheetView topLeftCell="A51" workbookViewId="0">
      <selection activeCell="F60" sqref="F60"/>
    </sheetView>
  </sheetViews>
  <sheetFormatPr baseColWidth="10" defaultColWidth="12" defaultRowHeight="15"/>
  <cols>
    <col min="1" max="1" width="3.81640625" customWidth="1"/>
    <col min="2" max="2" width="4.36328125" style="50"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8" ht="15.6">
      <c r="A1" s="70" t="str">
        <f>Échantillon!A1</f>
        <v>RGAA 4.1 – GRILLE D'ÉVALUATION</v>
      </c>
      <c r="B1" s="70"/>
      <c r="C1" s="70"/>
      <c r="D1" s="70"/>
      <c r="E1" s="70"/>
      <c r="F1" s="70"/>
      <c r="G1" s="70"/>
    </row>
    <row r="2" spans="1:8">
      <c r="A2" s="81" t="e">
        <f>CONCATENATE(Échantillon!B10," : ",Échantillon!#REF!)</f>
        <v>#REF!</v>
      </c>
      <c r="B2" s="81"/>
      <c r="C2" s="81"/>
      <c r="D2" s="81"/>
      <c r="E2" s="81"/>
      <c r="F2" s="81"/>
      <c r="G2" s="81"/>
    </row>
    <row r="3" spans="1:8" ht="163.5" customHeight="1">
      <c r="A3" s="16" t="s">
        <v>33</v>
      </c>
      <c r="B3" s="16" t="s">
        <v>34</v>
      </c>
      <c r="C3" s="17" t="s">
        <v>35</v>
      </c>
      <c r="D3" s="16" t="s">
        <v>262</v>
      </c>
      <c r="E3" s="16" t="s">
        <v>279</v>
      </c>
      <c r="F3" s="17" t="s">
        <v>280</v>
      </c>
      <c r="G3" s="17" t="s">
        <v>281</v>
      </c>
    </row>
    <row r="4" spans="1:8" ht="81.599999999999994">
      <c r="A4" s="76" t="str">
        <f>Critères!$A$3</f>
        <v>IMAGES</v>
      </c>
      <c r="B4" s="47" t="str">
        <f>Critères!B3</f>
        <v>1.1</v>
      </c>
      <c r="C4" s="19" t="str">
        <f>Critères!C3</f>
        <v>Chaque image porteuse d’information a-t-elle une alternative textuelle ?</v>
      </c>
      <c r="D4" s="13" t="s">
        <v>264</v>
      </c>
      <c r="E4" t="s">
        <v>282</v>
      </c>
      <c r="F4" s="19" t="s">
        <v>371</v>
      </c>
      <c r="G4" s="19"/>
      <c r="H4"/>
    </row>
    <row r="5" spans="1:8" ht="51">
      <c r="A5" s="76"/>
      <c r="B5" s="47" t="str">
        <f>Critères!B4</f>
        <v>1.2</v>
      </c>
      <c r="C5" s="19" t="str">
        <f>Critères!C4</f>
        <v>Chaque image de décoration est-elle correctement ignorée par les technologies d’assistance ?</v>
      </c>
      <c r="D5" s="13" t="s">
        <v>264</v>
      </c>
      <c r="E5" s="20" t="s">
        <v>282</v>
      </c>
      <c r="F5" s="19" t="s">
        <v>316</v>
      </c>
      <c r="G5" s="19"/>
    </row>
    <row r="6" spans="1:8" ht="30.6">
      <c r="A6" s="76"/>
      <c r="B6" s="47" t="str">
        <f>Critères!B5</f>
        <v>1.3</v>
      </c>
      <c r="C6" s="19" t="str">
        <f>Critères!C5</f>
        <v>Pour chaque image porteuse d'information ayant une alternative textuelle, cette alternative est-elle pertinente (hors cas particuliers) ?</v>
      </c>
      <c r="D6" s="13" t="s">
        <v>263</v>
      </c>
      <c r="E6" s="20" t="s">
        <v>282</v>
      </c>
      <c r="F6" s="19"/>
      <c r="G6" s="19"/>
    </row>
    <row r="7" spans="1:8" ht="30.6">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8" ht="20.399999999999999">
      <c r="A9" s="76"/>
      <c r="B9" s="47" t="str">
        <f>Critères!B8</f>
        <v>1.6</v>
      </c>
      <c r="C9" s="19" t="str">
        <f>Critères!C8</f>
        <v>Chaque image porteuse d’information a-t-elle, si nécessaire, une description détaillée ?</v>
      </c>
      <c r="D9" s="13" t="s">
        <v>265</v>
      </c>
      <c r="E9" s="20" t="s">
        <v>282</v>
      </c>
      <c r="F9" s="19"/>
      <c r="G9" s="19"/>
    </row>
    <row r="10" spans="1:8" ht="20.399999999999999">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76"/>
      <c r="B12" s="47" t="str">
        <f>Critères!B11</f>
        <v>1.9</v>
      </c>
      <c r="C12" s="19" t="str">
        <f>Critères!C11</f>
        <v>Chaque légende d’image est-elle, si nécessaire, correctement reliée à l’image correspondante ?</v>
      </c>
      <c r="D12" s="13" t="s">
        <v>265</v>
      </c>
      <c r="E12" t="s">
        <v>282</v>
      </c>
      <c r="F12" s="19"/>
      <c r="G12" s="19"/>
    </row>
    <row r="13" spans="1:8" ht="15.6">
      <c r="A13" s="76" t="str">
        <f>Critères!$A$12</f>
        <v>CADRES</v>
      </c>
      <c r="B13" s="47" t="str">
        <f>Critères!B12</f>
        <v>2.1</v>
      </c>
      <c r="C13" s="19" t="str">
        <f>Critères!C12</f>
        <v>Chaque cadre a-t-il un titre de cadre ?</v>
      </c>
      <c r="D13" s="13" t="s">
        <v>265</v>
      </c>
      <c r="E13" t="s">
        <v>282</v>
      </c>
      <c r="F13" s="61"/>
      <c r="G13" s="19"/>
    </row>
    <row r="14" spans="1:8" ht="20.399999999999999">
      <c r="A14" s="76"/>
      <c r="B14" s="47" t="str">
        <f>Critères!B13</f>
        <v>2.2</v>
      </c>
      <c r="C14" s="19" t="str">
        <f>Critères!C13</f>
        <v>Pour chaque cadre ayant un titre de cadre, ce titre de cadre est-il pertinent ?</v>
      </c>
      <c r="D14" s="13" t="s">
        <v>265</v>
      </c>
      <c r="E14" t="s">
        <v>282</v>
      </c>
      <c r="F14" s="19"/>
      <c r="G14" s="19"/>
    </row>
    <row r="15" spans="1:8" ht="20.399999999999999">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51">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320</v>
      </c>
      <c r="G16" s="19"/>
    </row>
    <row r="17" spans="1:7" ht="40.799999999999997">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76"/>
      <c r="B24" s="47" t="str">
        <f>Critères!B23</f>
        <v>4.7</v>
      </c>
      <c r="C24" s="19" t="str">
        <f>Critères!C23</f>
        <v>Chaque média temporel est-il clairement identifiable (hors cas particuliers) ?</v>
      </c>
      <c r="D24" s="13" t="s">
        <v>265</v>
      </c>
      <c r="E24" s="20" t="s">
        <v>282</v>
      </c>
      <c r="F24" s="19"/>
      <c r="G24" s="19"/>
    </row>
    <row r="25" spans="1:7" ht="20.399999999999999">
      <c r="A25" s="76"/>
      <c r="B25" s="47" t="str">
        <f>Critères!B24</f>
        <v>4.8</v>
      </c>
      <c r="C25" s="19" t="str">
        <f>Critères!C24</f>
        <v>Chaque média non temporel a-t-il, si nécessaire, une alternative (hors cas particuliers) ?</v>
      </c>
      <c r="D25" s="13" t="s">
        <v>265</v>
      </c>
      <c r="E25" s="20" t="s">
        <v>282</v>
      </c>
      <c r="F25" s="19"/>
      <c r="G25" s="19"/>
    </row>
    <row r="26" spans="1:7" ht="20.399999999999999">
      <c r="A26" s="76"/>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76"/>
      <c r="B27" s="47" t="str">
        <f>Critères!B26</f>
        <v>4.10</v>
      </c>
      <c r="C27" s="19" t="str">
        <f>Critères!C26</f>
        <v>Chaque son déclenché automatiquement est-il contrôlable par l’utilisateur ?</v>
      </c>
      <c r="D27" s="13" t="s">
        <v>265</v>
      </c>
      <c r="E27" s="20" t="s">
        <v>282</v>
      </c>
      <c r="F27" s="19"/>
      <c r="G27" s="19"/>
    </row>
    <row r="28" spans="1:7" ht="30.6">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76" t="str">
        <f>Critères!$A$30</f>
        <v>TABLEAUX</v>
      </c>
      <c r="B31" s="47" t="str">
        <f>Critères!B30</f>
        <v>5.1</v>
      </c>
      <c r="C31" s="19" t="str">
        <f>Critères!C30</f>
        <v>Chaque tableau de données complexe a-t-il un résumé ?</v>
      </c>
      <c r="D31" s="13" t="s">
        <v>265</v>
      </c>
      <c r="E31" s="20" t="s">
        <v>282</v>
      </c>
      <c r="F31" s="19"/>
      <c r="G31" s="19"/>
    </row>
    <row r="32" spans="1:7" ht="20.399999999999999">
      <c r="A32" s="76"/>
      <c r="B32" s="47" t="str">
        <f>Critères!B31</f>
        <v>5.2</v>
      </c>
      <c r="C32" s="19" t="str">
        <f>Critères!C31</f>
        <v>Pour chaque tableau de données complexe ayant un résumé, celui-ci est-il pertinent ?</v>
      </c>
      <c r="D32" s="13" t="s">
        <v>265</v>
      </c>
      <c r="E32" s="20" t="s">
        <v>282</v>
      </c>
      <c r="F32" s="19"/>
      <c r="G32" s="19"/>
    </row>
    <row r="33" spans="1:7" ht="20.399999999999999">
      <c r="A33" s="76"/>
      <c r="B33" s="47" t="str">
        <f>Critères!B32</f>
        <v>5.3</v>
      </c>
      <c r="C33" s="19" t="str">
        <f>Critères!C32</f>
        <v>Pour chaque tableau de mise en forme, le contenu linéarisé reste-t-il compréhensible ?</v>
      </c>
      <c r="D33" s="13" t="s">
        <v>265</v>
      </c>
      <c r="E33" s="20" t="s">
        <v>282</v>
      </c>
      <c r="F33" s="19"/>
      <c r="G33" s="19"/>
    </row>
    <row r="34" spans="1:7" ht="20.399999999999999">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76"/>
      <c r="B35" s="47" t="str">
        <f>Critères!B34</f>
        <v>5.5</v>
      </c>
      <c r="C35" s="19" t="str">
        <f>Critères!C34</f>
        <v>Pour chaque tableau de données ayant un titre, celui-ci est-il pertinent ?</v>
      </c>
      <c r="D35" s="13" t="s">
        <v>265</v>
      </c>
      <c r="E35" s="20" t="s">
        <v>282</v>
      </c>
      <c r="F35" s="19"/>
      <c r="G35" s="19"/>
    </row>
    <row r="36" spans="1:7" ht="20.399999999999999">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76"/>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15.6">
      <c r="A39" s="76" t="str">
        <f>Critères!$A$38</f>
        <v>LIENS</v>
      </c>
      <c r="B39" s="47" t="str">
        <f>Critères!B38</f>
        <v>6.1</v>
      </c>
      <c r="C39" s="19" t="str">
        <f>Critères!C38</f>
        <v>Chaque lien est-il explicite (hors cas particuliers) ?</v>
      </c>
      <c r="D39" s="13" t="s">
        <v>263</v>
      </c>
      <c r="E39" s="20" t="s">
        <v>282</v>
      </c>
      <c r="F39" s="19"/>
      <c r="G39" s="19"/>
    </row>
    <row r="40" spans="1:7" ht="15.6">
      <c r="A40" s="76"/>
      <c r="B40" s="47" t="str">
        <f>Critères!B39</f>
        <v>6.2</v>
      </c>
      <c r="C40" s="19" t="str">
        <f>Critères!C39</f>
        <v>Dans chaque page web, chaque lien a-t-il un intitulé ?</v>
      </c>
      <c r="D40" s="13" t="s">
        <v>263</v>
      </c>
      <c r="E40" s="20" t="s">
        <v>282</v>
      </c>
      <c r="F40" s="19"/>
      <c r="G40" s="19"/>
    </row>
    <row r="41" spans="1:7" ht="20.399999999999999">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76"/>
      <c r="B42" s="47" t="str">
        <f>Critères!B41</f>
        <v>7.2</v>
      </c>
      <c r="C42" s="19" t="str">
        <f>Critères!C41</f>
        <v>Pour chaque script ayant une alternative, cette alternative est-elle pertinente ?</v>
      </c>
      <c r="D42" s="13" t="s">
        <v>265</v>
      </c>
      <c r="E42" s="20" t="s">
        <v>282</v>
      </c>
      <c r="F42" s="19"/>
      <c r="G42" s="19"/>
    </row>
    <row r="43" spans="1:7" ht="20.399999999999999">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76"/>
      <c r="B44" s="47" t="str">
        <f>Critères!B43</f>
        <v>7.4</v>
      </c>
      <c r="C44" s="19" t="str">
        <f>Critères!C43</f>
        <v>Pour chaque script qui initie un changement de contexte, l’utilisateur est-il averti ou en a-t-il le contrôle ?</v>
      </c>
      <c r="D44" s="13" t="s">
        <v>265</v>
      </c>
      <c r="E44" s="20" t="s">
        <v>282</v>
      </c>
      <c r="F44" s="19"/>
      <c r="G44" s="19"/>
    </row>
    <row r="45" spans="1:7" ht="20.399999999999999">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76"/>
      <c r="B48" s="47" t="str">
        <f>Critères!B47</f>
        <v>8.3</v>
      </c>
      <c r="C48" s="19" t="str">
        <f>Critères!C47</f>
        <v>Dans chaque page web, la langue par défaut est-elle présente ?</v>
      </c>
      <c r="D48" s="13" t="s">
        <v>264</v>
      </c>
      <c r="E48" s="20" t="s">
        <v>282</v>
      </c>
      <c r="F48" s="19" t="s">
        <v>309</v>
      </c>
      <c r="G48" s="19"/>
    </row>
    <row r="49" spans="1:7" ht="20.399999999999999">
      <c r="A49" s="76"/>
      <c r="B49" s="47" t="str">
        <f>Critères!B48</f>
        <v>8.4</v>
      </c>
      <c r="C49" s="19" t="str">
        <f>Critères!C48</f>
        <v>Pour chaque page web ayant une langue par défaut, le code de langue est-il pertinent ?</v>
      </c>
      <c r="D49" s="13" t="s">
        <v>265</v>
      </c>
      <c r="E49" s="20" t="s">
        <v>282</v>
      </c>
      <c r="F49" s="19"/>
      <c r="G49" s="19"/>
    </row>
    <row r="50" spans="1:7" ht="15.6">
      <c r="A50" s="76"/>
      <c r="B50" s="47" t="str">
        <f>Critères!B49</f>
        <v>8.5</v>
      </c>
      <c r="C50" s="19" t="str">
        <f>Critères!C49</f>
        <v>Chaque page web a-t-elle un titre de page ?</v>
      </c>
      <c r="D50" s="13" t="s">
        <v>263</v>
      </c>
      <c r="E50" s="20" t="s">
        <v>282</v>
      </c>
      <c r="F50" s="19"/>
      <c r="G50" s="19"/>
    </row>
    <row r="51" spans="1:7" ht="30.6">
      <c r="A51" s="76"/>
      <c r="B51" s="47" t="str">
        <f>Critères!B50</f>
        <v>8.6</v>
      </c>
      <c r="C51" s="19" t="str">
        <f>Critères!C50</f>
        <v>Pour chaque page web ayant un titre de page, ce titre est-il pertinent ?</v>
      </c>
      <c r="D51" s="13" t="s">
        <v>264</v>
      </c>
      <c r="E51" s="20" t="s">
        <v>282</v>
      </c>
      <c r="F51" s="19" t="s">
        <v>317</v>
      </c>
      <c r="G51" s="19"/>
    </row>
    <row r="52" spans="1:7" ht="20.399999999999999">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0.399999999999999">
      <c r="A53" s="76"/>
      <c r="B53" s="47" t="str">
        <f>Critères!B52</f>
        <v>8.8</v>
      </c>
      <c r="C53" s="19" t="str">
        <f>Critères!C52</f>
        <v>Dans chaque page web, le code de langue de chaque changement de langue est-il valide et pertinent ?</v>
      </c>
      <c r="D53" s="13" t="s">
        <v>265</v>
      </c>
      <c r="E53" s="20" t="s">
        <v>282</v>
      </c>
      <c r="F53" s="19"/>
      <c r="G53" s="19"/>
    </row>
    <row r="54" spans="1:7" ht="30.6">
      <c r="A54" s="76"/>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0.399999999999999">
      <c r="A55" s="76"/>
      <c r="B55" s="47" t="str">
        <f>Critères!B54</f>
        <v>8.10</v>
      </c>
      <c r="C55" s="19" t="str">
        <f>Critères!C54</f>
        <v>Dans chaque page web, les changements du sens de lecture sont-ils signalés ?</v>
      </c>
      <c r="D55" s="13" t="s">
        <v>265</v>
      </c>
      <c r="E55" s="20" t="s">
        <v>282</v>
      </c>
      <c r="F55" s="19"/>
      <c r="G55" s="19"/>
    </row>
    <row r="56" spans="1:7" ht="20.399999999999999">
      <c r="A56" s="76"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30.6">
      <c r="A57" s="76"/>
      <c r="B57" s="47" t="str">
        <f>Critères!B56</f>
        <v>9.2</v>
      </c>
      <c r="C57" s="19" t="str">
        <f>Critères!C56</f>
        <v>Dans chaque page web, la structure du document est-elle cohérente (hors cas particuliers) ?</v>
      </c>
      <c r="D57" s="13" t="s">
        <v>264</v>
      </c>
      <c r="E57" s="20" t="s">
        <v>282</v>
      </c>
      <c r="F57" s="19" t="s">
        <v>318</v>
      </c>
      <c r="G57" s="19"/>
    </row>
    <row r="58" spans="1:7" ht="20.399999999999999">
      <c r="A58" s="76"/>
      <c r="B58" s="47" t="str">
        <f>Critères!B57</f>
        <v>9.3</v>
      </c>
      <c r="C58" s="19" t="str">
        <f>Critères!C57</f>
        <v>Dans chaque page web, chaque liste est-elle correctement structurée ?</v>
      </c>
      <c r="D58" s="13" t="s">
        <v>263</v>
      </c>
      <c r="E58" s="20" t="s">
        <v>282</v>
      </c>
      <c r="F58" s="19"/>
      <c r="G58" s="19"/>
    </row>
    <row r="59" spans="1:7" ht="20.399999999999999">
      <c r="A59" s="76"/>
      <c r="B59" s="47" t="str">
        <f>Critères!B58</f>
        <v>9.4</v>
      </c>
      <c r="C59" s="19" t="str">
        <f>Critères!C58</f>
        <v>Dans chaque page web, chaque citation est-elle correctement indiquée ?</v>
      </c>
      <c r="D59" s="13" t="s">
        <v>265</v>
      </c>
      <c r="E59" s="20" t="s">
        <v>282</v>
      </c>
      <c r="F59" s="19"/>
      <c r="G59" s="19"/>
    </row>
    <row r="60" spans="1:7" ht="20.399999999999999">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76"/>
      <c r="B61" s="47" t="str">
        <f>Critères!B60</f>
        <v>10.2</v>
      </c>
      <c r="C61" s="19" t="str">
        <f>Critères!C60</f>
        <v>Dans chaque page web, le contenu visible porteur d’information reste-t-il présent lorsque les feuilles de styles sont désactivées ?</v>
      </c>
      <c r="D61" s="13" t="s">
        <v>264</v>
      </c>
      <c r="E61" s="20" t="s">
        <v>282</v>
      </c>
      <c r="F61" s="19" t="s">
        <v>319</v>
      </c>
      <c r="G61" s="19"/>
    </row>
    <row r="62" spans="1:7" ht="30.6">
      <c r="A62" s="76"/>
      <c r="B62" s="47" t="str">
        <f>Critères!B61</f>
        <v>10.3</v>
      </c>
      <c r="C62" s="19" t="str">
        <f>Critères!C61</f>
        <v>Dans chaque page web, l’information reste-t-elle compréhensible lorsque les feuilles de styles sont désactivées ?</v>
      </c>
      <c r="D62" s="13" t="s">
        <v>263</v>
      </c>
      <c r="E62" s="20" t="s">
        <v>282</v>
      </c>
      <c r="F62" s="19"/>
      <c r="G62" s="19"/>
    </row>
    <row r="63" spans="1:7" ht="30.6">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76"/>
      <c r="B65" s="47" t="str">
        <f>Critères!B64</f>
        <v>10.6</v>
      </c>
      <c r="C65" s="19" t="str">
        <f>Critères!C64</f>
        <v>Dans chaque page web, chaque lien dont la nature n’est pas évidente est-il visible par rapport au texte environnant ?</v>
      </c>
      <c r="D65" s="13" t="s">
        <v>265</v>
      </c>
      <c r="E65" s="20" t="s">
        <v>282</v>
      </c>
      <c r="F65" s="19"/>
      <c r="G65" s="19"/>
    </row>
    <row r="66" spans="1:7" ht="20.399999999999999">
      <c r="A66" s="76"/>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0.799999999999997">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0.6">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76" t="str">
        <f>Critères!$A$73</f>
        <v>FORMULAIRES</v>
      </c>
      <c r="B74" s="47" t="str">
        <f>Critères!B73</f>
        <v>11.1</v>
      </c>
      <c r="C74" s="19" t="str">
        <f>Critères!C73</f>
        <v>Chaque champ de formulaire a-t-il une étiquette ?</v>
      </c>
      <c r="D74" s="13" t="s">
        <v>265</v>
      </c>
      <c r="E74" s="20" t="s">
        <v>282</v>
      </c>
      <c r="F74" s="19"/>
      <c r="G74" s="19"/>
    </row>
    <row r="75" spans="1:7" ht="20.399999999999999">
      <c r="A75" s="76"/>
      <c r="B75" s="47" t="str">
        <f>Critères!B74</f>
        <v>11.2</v>
      </c>
      <c r="C75" s="19" t="str">
        <f>Critères!C74</f>
        <v>Chaque étiquette associée à un champ de formulaire est-elle pertinente (hors cas particuliers) ?</v>
      </c>
      <c r="D75" s="13" t="s">
        <v>265</v>
      </c>
      <c r="E75" s="20" t="s">
        <v>282</v>
      </c>
      <c r="F75" s="19"/>
      <c r="G75" s="19"/>
    </row>
    <row r="76" spans="1:7" ht="40.799999999999997">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76"/>
      <c r="B77" s="47" t="str">
        <f>Critères!B76</f>
        <v>11.4</v>
      </c>
      <c r="C77" s="19" t="str">
        <f>Critères!C76</f>
        <v>Dans chaque formulaire, chaque étiquette de champ et son champ associé sont-ils accolés (hors cas particuliers) ?</v>
      </c>
      <c r="D77" s="13" t="s">
        <v>265</v>
      </c>
      <c r="E77" s="20" t="s">
        <v>282</v>
      </c>
      <c r="F77" s="19"/>
      <c r="G77" s="19"/>
    </row>
    <row r="78" spans="1:7" ht="20.399999999999999">
      <c r="A78" s="76"/>
      <c r="B78" s="47" t="str">
        <f>Critères!B77</f>
        <v>11.5</v>
      </c>
      <c r="C78" s="19" t="str">
        <f>Critères!C77</f>
        <v>Dans chaque formulaire, les champs de même nature sont-ils regroupés, si nécessaire ?</v>
      </c>
      <c r="D78" s="13" t="s">
        <v>265</v>
      </c>
      <c r="E78" s="20" t="s">
        <v>282</v>
      </c>
      <c r="F78" s="19"/>
      <c r="G78" s="19"/>
    </row>
    <row r="79" spans="1:7" ht="20.399999999999999">
      <c r="A79" s="76"/>
      <c r="B79" s="47" t="str">
        <f>Critères!B78</f>
        <v>11.6</v>
      </c>
      <c r="C79" s="19" t="str">
        <f>Critères!C78</f>
        <v>Dans chaque formulaire, chaque regroupement de champs de même nature a-t-il une légende ?</v>
      </c>
      <c r="D79" s="13" t="s">
        <v>265</v>
      </c>
      <c r="E79" s="20" t="s">
        <v>282</v>
      </c>
      <c r="F79" s="19"/>
      <c r="G79" s="19"/>
    </row>
    <row r="80" spans="1:7" ht="20.399999999999999">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76"/>
      <c r="B82" s="47" t="str">
        <f>Critères!B81</f>
        <v>11.9</v>
      </c>
      <c r="C82" s="19" t="str">
        <f>Critères!C81</f>
        <v>Dans chaque formulaire, l’intitulé de chaque bouton est-il pertinent (hors cas particuliers) ?</v>
      </c>
      <c r="D82" s="13" t="s">
        <v>263</v>
      </c>
      <c r="E82" s="20" t="s">
        <v>282</v>
      </c>
      <c r="F82" s="19"/>
      <c r="G82" s="19"/>
    </row>
    <row r="83" spans="1:7" ht="20.399999999999999">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76"/>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315</v>
      </c>
      <c r="G87" s="19"/>
    </row>
    <row r="88" spans="1:7" ht="30.6">
      <c r="A88" s="76"/>
      <c r="B88" s="47" t="str">
        <f>Critères!B87</f>
        <v>12.2</v>
      </c>
      <c r="C88" s="19" t="str">
        <f>Critères!C87</f>
        <v>Dans chaque ensemble de pages, le menu et les barres de navigation sont-ils toujours à la même place (hors cas particuliers) ?</v>
      </c>
      <c r="D88" s="13" t="s">
        <v>263</v>
      </c>
      <c r="E88" s="20" t="s">
        <v>282</v>
      </c>
      <c r="F88" s="19"/>
      <c r="G88" s="19"/>
    </row>
    <row r="89" spans="1:7" ht="15.6">
      <c r="A89" s="76"/>
      <c r="B89" s="47" t="str">
        <f>Critères!B88</f>
        <v>12.3</v>
      </c>
      <c r="C89" s="19" t="str">
        <f>Critères!C88</f>
        <v>La page « plan du site » est-elle pertinente ?</v>
      </c>
      <c r="D89" s="13" t="s">
        <v>265</v>
      </c>
      <c r="E89" s="20" t="s">
        <v>282</v>
      </c>
      <c r="F89" s="19"/>
      <c r="G89" s="19"/>
    </row>
    <row r="90" spans="1:7" ht="20.399999999999999">
      <c r="A90" s="76"/>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76"/>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0.6">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15.6">
      <c r="A94" s="76"/>
      <c r="B94" s="47" t="str">
        <f>Critères!B93</f>
        <v>12.8</v>
      </c>
      <c r="C94" s="19" t="str">
        <f>Critères!C93</f>
        <v>Dans chaque page web, l’ordre de tabulation est-il cohérent ?</v>
      </c>
      <c r="D94" s="13" t="s">
        <v>263</v>
      </c>
      <c r="E94" s="20" t="s">
        <v>282</v>
      </c>
      <c r="F94" s="19"/>
      <c r="G94" s="19"/>
    </row>
    <row r="95" spans="1:7" ht="20.399999999999999">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265</v>
      </c>
      <c r="E97" s="20" t="s">
        <v>282</v>
      </c>
      <c r="F97" s="19"/>
      <c r="G97" s="19"/>
    </row>
    <row r="98" spans="1:7" ht="20.399999999999999">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0.6">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6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47" priority="3" stopIfTrue="1" operator="equal">
      <formula>"C"</formula>
    </cfRule>
  </conditionalFormatting>
  <conditionalFormatting sqref="E4:E109">
    <cfRule type="cellIs" dxfId="46" priority="1" stopIfTrue="1" operator="equal">
      <formula>"D"</formula>
    </cfRule>
  </conditionalFormatting>
  <conditionalFormatting sqref="E4:E109">
    <cfRule type="cellIs" dxfId="45" priority="2" stopIfTrue="1" operator="equal">
      <formula>"N"</formula>
    </cfRule>
  </conditionalFormatting>
  <conditionalFormatting sqref="D4:D109">
    <cfRule type="cellIs" dxfId="44" priority="5" stopIfTrue="1" operator="equal">
      <formula>"NA"</formula>
    </cfRule>
  </conditionalFormatting>
  <conditionalFormatting sqref="D4:D109">
    <cfRule type="cellIs" dxfId="43" priority="4" stopIfTrue="1" operator="equal">
      <formula>"NC"</formula>
    </cfRule>
  </conditionalFormatting>
  <conditionalFormatting sqref="D4:D109">
    <cfRule type="cellIs" dxfId="42" priority="6" stopIfTrue="1" operator="equal">
      <formula>"NT"</formula>
    </cfRule>
  </conditionalFormatting>
  <dataValidations count="2">
    <dataValidation type="list" showErrorMessage="1" sqref="D4:D109" xr:uid="{05376BDE-ADD8-4201-B2AD-E06D6797A4FC}">
      <formula1>"C,NC,NA,NT"</formula1>
    </dataValidation>
    <dataValidation type="list" showErrorMessage="1" sqref="E4:E109" xr:uid="{47FFF834-2DBC-4496-AB84-3C54D1DBCF38}">
      <formula1>"D,N"</formula1>
    </dataValidation>
  </dataValidations>
  <pageMargins left="0.39370078740157505" right="0.39370078740157505" top="0.78740157480315009" bottom="0.59015748031496107" header="0.39370078740157505" footer="0.39370078740157505"/>
  <pageSetup paperSize="9" scale="74" fitToWidth="0" fitToHeight="0" pageOrder="overThenDown" orientation="portrait" useFirstPageNumber="1" r:id="rId1"/>
  <headerFooter alignWithMargins="0">
    <oddHeader>&amp;LRGAA 3.0 - Relevé pour le site : wwww.site.fr&amp;R&amp;P/&amp;N - &amp;A</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L109"/>
  <sheetViews>
    <sheetView topLeftCell="A54" workbookViewId="0">
      <selection activeCell="F60" sqref="F60"/>
    </sheetView>
  </sheetViews>
  <sheetFormatPr baseColWidth="10" defaultColWidth="12" defaultRowHeight="15"/>
  <cols>
    <col min="1" max="1" width="3.81640625" customWidth="1"/>
    <col min="2" max="2" width="4.36328125" style="50"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9" ht="15.6">
      <c r="A1" s="70" t="str">
        <f>Échantillon!A1</f>
        <v>RGAA 4.1 – GRILLE D'ÉVALUATION</v>
      </c>
      <c r="B1" s="70"/>
      <c r="C1" s="70"/>
      <c r="D1" s="70"/>
      <c r="E1" s="70"/>
      <c r="F1" s="70"/>
      <c r="G1" s="70"/>
    </row>
    <row r="2" spans="1:9">
      <c r="A2" s="81" t="e">
        <f>CONCATENATE(Échantillon!B11," : ",Échantillon!#REF!)</f>
        <v>#REF!</v>
      </c>
      <c r="B2" s="81"/>
      <c r="C2" s="81"/>
      <c r="D2" s="81"/>
      <c r="E2" s="81"/>
      <c r="F2" s="81"/>
      <c r="G2" s="81"/>
    </row>
    <row r="3" spans="1:9" ht="49.8">
      <c r="A3" s="16" t="s">
        <v>33</v>
      </c>
      <c r="B3" s="16" t="s">
        <v>34</v>
      </c>
      <c r="C3" s="17" t="s">
        <v>35</v>
      </c>
      <c r="D3" s="16" t="s">
        <v>262</v>
      </c>
      <c r="E3" s="16" t="s">
        <v>279</v>
      </c>
      <c r="F3" s="17" t="s">
        <v>280</v>
      </c>
      <c r="G3" s="17" t="s">
        <v>281</v>
      </c>
    </row>
    <row r="4" spans="1:9" ht="20.399999999999999">
      <c r="A4" s="76" t="str">
        <f>Critères!$A$3</f>
        <v>IMAGES</v>
      </c>
      <c r="B4" s="47" t="str">
        <f>Critères!B3</f>
        <v>1.1</v>
      </c>
      <c r="C4" s="19" t="str">
        <f>Critères!C3</f>
        <v>Chaque image porteuse d’information a-t-elle une alternative textuelle ?</v>
      </c>
      <c r="D4" s="13" t="s">
        <v>263</v>
      </c>
      <c r="E4" t="s">
        <v>282</v>
      </c>
      <c r="F4" s="19"/>
      <c r="G4" s="19"/>
      <c r="H4"/>
    </row>
    <row r="5" spans="1:9" ht="20.399999999999999">
      <c r="A5" s="76"/>
      <c r="B5" s="47" t="str">
        <f>Critères!B4</f>
        <v>1.2</v>
      </c>
      <c r="C5" s="19" t="str">
        <f>Critères!C4</f>
        <v>Chaque image de décoration est-elle correctement ignorée par les technologies d’assistance ?</v>
      </c>
      <c r="D5" s="13" t="s">
        <v>263</v>
      </c>
      <c r="E5" s="20" t="s">
        <v>282</v>
      </c>
      <c r="F5" s="19"/>
      <c r="G5" s="19"/>
    </row>
    <row r="6" spans="1:9" ht="30.6">
      <c r="A6" s="76"/>
      <c r="B6" s="47" t="str">
        <f>Critères!B5</f>
        <v>1.3</v>
      </c>
      <c r="C6" s="19" t="str">
        <f>Critères!C5</f>
        <v>Pour chaque image porteuse d'information ayant une alternative textuelle, cette alternative est-elle pertinente (hors cas particuliers) ?</v>
      </c>
      <c r="D6" s="13" t="s">
        <v>263</v>
      </c>
      <c r="E6" s="20" t="s">
        <v>282</v>
      </c>
      <c r="F6" s="19"/>
      <c r="G6" s="19"/>
      <c r="I6" s="69"/>
    </row>
    <row r="7" spans="1:9" ht="30.6">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9" ht="30.6">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9" ht="20.399999999999999">
      <c r="A9" s="76"/>
      <c r="B9" s="47" t="str">
        <f>Critères!B8</f>
        <v>1.6</v>
      </c>
      <c r="C9" s="19" t="str">
        <f>Critères!C8</f>
        <v>Chaque image porteuse d’information a-t-elle, si nécessaire, une description détaillée ?</v>
      </c>
      <c r="D9" s="13" t="s">
        <v>265</v>
      </c>
      <c r="E9" s="20" t="s">
        <v>282</v>
      </c>
      <c r="F9" s="19"/>
      <c r="G9" s="19"/>
    </row>
    <row r="10" spans="1:9" ht="20.399999999999999">
      <c r="A10" s="76"/>
      <c r="B10" s="47" t="str">
        <f>Critères!B9</f>
        <v>1.7</v>
      </c>
      <c r="C10" s="19" t="str">
        <f>Critères!C9</f>
        <v>Pour chaque image porteuse d’information ayant une description détaillée, cette description est-elle pertinente ?</v>
      </c>
      <c r="D10" s="13" t="s">
        <v>265</v>
      </c>
      <c r="E10" s="20" t="s">
        <v>282</v>
      </c>
      <c r="F10" s="19"/>
      <c r="G10" s="19"/>
    </row>
    <row r="11" spans="1:9" ht="40.799999999999997">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9" ht="20.399999999999999">
      <c r="A12" s="76"/>
      <c r="B12" s="47" t="str">
        <f>Critères!B11</f>
        <v>1.9</v>
      </c>
      <c r="C12" s="19" t="str">
        <f>Critères!C11</f>
        <v>Chaque légende d’image est-elle, si nécessaire, correctement reliée à l’image correspondante ?</v>
      </c>
      <c r="D12" s="13" t="s">
        <v>265</v>
      </c>
      <c r="E12" t="s">
        <v>282</v>
      </c>
      <c r="F12" s="19"/>
      <c r="G12" s="19"/>
    </row>
    <row r="13" spans="1:9" ht="15.6">
      <c r="A13" s="76" t="str">
        <f>Critères!$A$12</f>
        <v>CADRES</v>
      </c>
      <c r="B13" s="47" t="str">
        <f>Critères!B12</f>
        <v>2.1</v>
      </c>
      <c r="C13" s="19" t="str">
        <f>Critères!C12</f>
        <v>Chaque cadre a-t-il un titre de cadre ?</v>
      </c>
      <c r="D13" s="13" t="s">
        <v>265</v>
      </c>
      <c r="E13" t="s">
        <v>282</v>
      </c>
      <c r="F13" s="61"/>
      <c r="G13" s="19"/>
    </row>
    <row r="14" spans="1:9" ht="20.399999999999999">
      <c r="A14" s="76"/>
      <c r="B14" s="47" t="str">
        <f>Critères!B13</f>
        <v>2.2</v>
      </c>
      <c r="C14" s="19" t="str">
        <f>Critères!C13</f>
        <v>Pour chaque cadre ayant un titre de cadre, ce titre de cadre est-il pertinent ?</v>
      </c>
      <c r="D14" s="13" t="s">
        <v>265</v>
      </c>
      <c r="E14" t="s">
        <v>282</v>
      </c>
      <c r="F14" s="19"/>
      <c r="G14" s="19"/>
    </row>
    <row r="15" spans="1:9" ht="20.399999999999999">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9" ht="51">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330</v>
      </c>
      <c r="G16" s="19"/>
    </row>
    <row r="17" spans="1:7" ht="40.799999999999997">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76"/>
      <c r="B24" s="47" t="str">
        <f>Critères!B23</f>
        <v>4.7</v>
      </c>
      <c r="C24" s="19" t="str">
        <f>Critères!C23</f>
        <v>Chaque média temporel est-il clairement identifiable (hors cas particuliers) ?</v>
      </c>
      <c r="D24" s="13" t="s">
        <v>265</v>
      </c>
      <c r="E24" s="20" t="s">
        <v>282</v>
      </c>
      <c r="F24" s="19"/>
      <c r="G24" s="19"/>
    </row>
    <row r="25" spans="1:7" ht="20.399999999999999">
      <c r="A25" s="76"/>
      <c r="B25" s="47" t="str">
        <f>Critères!B24</f>
        <v>4.8</v>
      </c>
      <c r="C25" s="19" t="str">
        <f>Critères!C24</f>
        <v>Chaque média non temporel a-t-il, si nécessaire, une alternative (hors cas particuliers) ?</v>
      </c>
      <c r="D25" s="13" t="s">
        <v>265</v>
      </c>
      <c r="E25" s="20" t="s">
        <v>282</v>
      </c>
      <c r="F25" s="19"/>
      <c r="G25" s="19"/>
    </row>
    <row r="26" spans="1:7" ht="20.399999999999999">
      <c r="A26" s="76"/>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76"/>
      <c r="B27" s="47" t="str">
        <f>Critères!B26</f>
        <v>4.10</v>
      </c>
      <c r="C27" s="19" t="str">
        <f>Critères!C26</f>
        <v>Chaque son déclenché automatiquement est-il contrôlable par l’utilisateur ?</v>
      </c>
      <c r="D27" s="13" t="s">
        <v>265</v>
      </c>
      <c r="E27" s="20" t="s">
        <v>282</v>
      </c>
      <c r="F27" s="19"/>
      <c r="G27" s="19"/>
    </row>
    <row r="28" spans="1:7" ht="30.6">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76" t="str">
        <f>Critères!$A$30</f>
        <v>TABLEAUX</v>
      </c>
      <c r="B31" s="47" t="str">
        <f>Critères!B30</f>
        <v>5.1</v>
      </c>
      <c r="C31" s="19" t="str">
        <f>Critères!C30</f>
        <v>Chaque tableau de données complexe a-t-il un résumé ?</v>
      </c>
      <c r="D31" s="13" t="s">
        <v>265</v>
      </c>
      <c r="E31" s="20" t="s">
        <v>282</v>
      </c>
      <c r="F31" s="19"/>
      <c r="G31" s="19"/>
    </row>
    <row r="32" spans="1:7" ht="20.399999999999999">
      <c r="A32" s="76"/>
      <c r="B32" s="47" t="str">
        <f>Critères!B31</f>
        <v>5.2</v>
      </c>
      <c r="C32" s="19" t="str">
        <f>Critères!C31</f>
        <v>Pour chaque tableau de données complexe ayant un résumé, celui-ci est-il pertinent ?</v>
      </c>
      <c r="D32" s="13" t="s">
        <v>265</v>
      </c>
      <c r="E32" s="20" t="s">
        <v>282</v>
      </c>
      <c r="F32" s="19"/>
      <c r="G32" s="19"/>
    </row>
    <row r="33" spans="1:7" ht="20.399999999999999">
      <c r="A33" s="76"/>
      <c r="B33" s="47" t="str">
        <f>Critères!B32</f>
        <v>5.3</v>
      </c>
      <c r="C33" s="19" t="str">
        <f>Critères!C32</f>
        <v>Pour chaque tableau de mise en forme, le contenu linéarisé reste-t-il compréhensible ?</v>
      </c>
      <c r="D33" s="13" t="s">
        <v>265</v>
      </c>
      <c r="E33" s="20" t="s">
        <v>282</v>
      </c>
      <c r="F33" s="19"/>
      <c r="G33" s="19"/>
    </row>
    <row r="34" spans="1:7" ht="20.399999999999999">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76"/>
      <c r="B35" s="47" t="str">
        <f>Critères!B34</f>
        <v>5.5</v>
      </c>
      <c r="C35" s="19" t="str">
        <f>Critères!C34</f>
        <v>Pour chaque tableau de données ayant un titre, celui-ci est-il pertinent ?</v>
      </c>
      <c r="D35" s="13" t="s">
        <v>265</v>
      </c>
      <c r="E35" s="20" t="s">
        <v>282</v>
      </c>
      <c r="F35" s="19"/>
      <c r="G35" s="19"/>
    </row>
    <row r="36" spans="1:7" ht="20.399999999999999">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76"/>
      <c r="B38" s="47" t="str">
        <f>Critères!B37</f>
        <v>5.8</v>
      </c>
      <c r="C38" s="19" t="str">
        <f>Critères!C37</f>
        <v>Chaque tableau de mise en forme ne doit pas utiliser d’éléments propres aux tableaux de données. Cette règle est-elle respectée ?</v>
      </c>
      <c r="D38" s="13" t="s">
        <v>265</v>
      </c>
      <c r="E38" s="20" t="s">
        <v>282</v>
      </c>
      <c r="F38" s="19"/>
      <c r="G38" s="19"/>
    </row>
    <row r="39" spans="1:7" ht="15.6">
      <c r="A39" s="76" t="str">
        <f>Critères!$A$38</f>
        <v>LIENS</v>
      </c>
      <c r="B39" s="47" t="str">
        <f>Critères!B38</f>
        <v>6.1</v>
      </c>
      <c r="C39" s="19" t="str">
        <f>Critères!C38</f>
        <v>Chaque lien est-il explicite (hors cas particuliers) ?</v>
      </c>
      <c r="D39" s="13" t="s">
        <v>263</v>
      </c>
      <c r="E39" s="20" t="s">
        <v>282</v>
      </c>
      <c r="F39" s="19"/>
      <c r="G39" s="19"/>
    </row>
    <row r="40" spans="1:7" ht="15.6">
      <c r="A40" s="76"/>
      <c r="B40" s="47" t="str">
        <f>Critères!B39</f>
        <v>6.2</v>
      </c>
      <c r="C40" s="19" t="str">
        <f>Critères!C39</f>
        <v>Dans chaque page web, chaque lien a-t-il un intitulé ?</v>
      </c>
      <c r="D40" s="13" t="s">
        <v>263</v>
      </c>
      <c r="E40" s="20" t="s">
        <v>282</v>
      </c>
      <c r="F40" s="19"/>
      <c r="G40" s="19"/>
    </row>
    <row r="41" spans="1:7" ht="20.399999999999999">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76"/>
      <c r="B42" s="47" t="str">
        <f>Critères!B41</f>
        <v>7.2</v>
      </c>
      <c r="C42" s="19" t="str">
        <f>Critères!C41</f>
        <v>Pour chaque script ayant une alternative, cette alternative est-elle pertinente ?</v>
      </c>
      <c r="D42" s="13" t="s">
        <v>265</v>
      </c>
      <c r="E42" s="20" t="s">
        <v>282</v>
      </c>
      <c r="F42" s="19"/>
      <c r="G42" s="19"/>
    </row>
    <row r="43" spans="1:7" ht="20.399999999999999">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0.399999999999999">
      <c r="A45" s="76"/>
      <c r="B45" s="47" t="str">
        <f>Critères!B44</f>
        <v>7.5</v>
      </c>
      <c r="C45" s="19" t="str">
        <f>Critères!C44</f>
        <v>Dans chaque page web, les messages de statut sont-ils correctement restitués par les technologies d’assistance ?</v>
      </c>
      <c r="D45" s="13" t="s">
        <v>265</v>
      </c>
      <c r="E45" s="20" t="s">
        <v>282</v>
      </c>
      <c r="F45" s="19"/>
      <c r="G45" s="19"/>
    </row>
    <row r="46" spans="1:7" ht="15.6">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30.6">
      <c r="A48" s="76"/>
      <c r="B48" s="47" t="str">
        <f>Critères!B47</f>
        <v>8.3</v>
      </c>
      <c r="C48" s="19" t="str">
        <f>Critères!C47</f>
        <v>Dans chaque page web, la langue par défaut est-elle présente ?</v>
      </c>
      <c r="D48" s="13" t="s">
        <v>264</v>
      </c>
      <c r="E48" s="20" t="s">
        <v>282</v>
      </c>
      <c r="F48" s="19" t="s">
        <v>331</v>
      </c>
      <c r="G48" s="19"/>
    </row>
    <row r="49" spans="1:7" ht="20.399999999999999">
      <c r="A49" s="76"/>
      <c r="B49" s="47" t="str">
        <f>Critères!B48</f>
        <v>8.4</v>
      </c>
      <c r="C49" s="19" t="str">
        <f>Critères!C48</f>
        <v>Pour chaque page web ayant une langue par défaut, le code de langue est-il pertinent ?</v>
      </c>
      <c r="D49" s="13" t="s">
        <v>265</v>
      </c>
      <c r="E49" s="20" t="s">
        <v>282</v>
      </c>
      <c r="F49" s="19"/>
      <c r="G49" s="19"/>
    </row>
    <row r="50" spans="1:7" ht="15.6">
      <c r="A50" s="76"/>
      <c r="B50" s="47" t="str">
        <f>Critères!B49</f>
        <v>8.5</v>
      </c>
      <c r="C50" s="19" t="str">
        <f>Critères!C49</f>
        <v>Chaque page web a-t-elle un titre de page ?</v>
      </c>
      <c r="D50" s="13" t="s">
        <v>263</v>
      </c>
      <c r="E50" s="20" t="s">
        <v>282</v>
      </c>
      <c r="F50" s="19"/>
      <c r="G50" s="19"/>
    </row>
    <row r="51" spans="1:7" ht="30.6">
      <c r="A51" s="76"/>
      <c r="B51" s="47" t="str">
        <f>Critères!B50</f>
        <v>8.6</v>
      </c>
      <c r="C51" s="19" t="str">
        <f>Critères!C50</f>
        <v>Pour chaque page web ayant un titre de page, ce titre est-il pertinent ?</v>
      </c>
      <c r="D51" s="13" t="s">
        <v>264</v>
      </c>
      <c r="E51" s="20" t="s">
        <v>282</v>
      </c>
      <c r="F51" s="19" t="s">
        <v>317</v>
      </c>
      <c r="G51" s="19"/>
    </row>
    <row r="52" spans="1:7" ht="20.399999999999999">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0.399999999999999">
      <c r="A53" s="76"/>
      <c r="B53" s="47" t="str">
        <f>Critères!B52</f>
        <v>8.8</v>
      </c>
      <c r="C53" s="19" t="str">
        <f>Critères!C52</f>
        <v>Dans chaque page web, le code de langue de chaque changement de langue est-il valide et pertinent ?</v>
      </c>
      <c r="D53" s="13" t="s">
        <v>265</v>
      </c>
      <c r="E53" s="20" t="s">
        <v>282</v>
      </c>
      <c r="F53" s="19"/>
      <c r="G53" s="19"/>
    </row>
    <row r="54" spans="1:7" ht="30.6">
      <c r="A54" s="76"/>
      <c r="B54" s="47" t="str">
        <f>Critères!B53</f>
        <v>8.9</v>
      </c>
      <c r="C54" s="19" t="str">
        <f>Critères!C53</f>
        <v>Dans chaque page web, les balises ne doivent pas être utilisées uniquement à des fins de présentation. Cette règle est-elle respectée ?</v>
      </c>
      <c r="D54" s="13" t="s">
        <v>263</v>
      </c>
      <c r="E54" s="20" t="s">
        <v>282</v>
      </c>
      <c r="F54" s="19"/>
      <c r="G54" s="19"/>
    </row>
    <row r="55" spans="1:7" ht="20.399999999999999">
      <c r="A55" s="76"/>
      <c r="B55" s="47" t="str">
        <f>Critères!B54</f>
        <v>8.10</v>
      </c>
      <c r="C55" s="19" t="str">
        <f>Critères!C54</f>
        <v>Dans chaque page web, les changements du sens de lecture sont-ils signalés ?</v>
      </c>
      <c r="D55" s="13" t="s">
        <v>265</v>
      </c>
      <c r="E55" s="20" t="s">
        <v>282</v>
      </c>
      <c r="F55" s="19"/>
      <c r="G55" s="19"/>
    </row>
    <row r="56" spans="1:7" ht="20.399999999999999">
      <c r="A56" s="76"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30.6">
      <c r="A57" s="76"/>
      <c r="B57" s="47" t="str">
        <f>Critères!B56</f>
        <v>9.2</v>
      </c>
      <c r="C57" s="19" t="str">
        <f>Critères!C56</f>
        <v>Dans chaque page web, la structure du document est-elle cohérente (hors cas particuliers) ?</v>
      </c>
      <c r="D57" s="13" t="s">
        <v>264</v>
      </c>
      <c r="E57" s="20" t="s">
        <v>282</v>
      </c>
      <c r="F57" s="19" t="s">
        <v>332</v>
      </c>
      <c r="G57" s="19"/>
    </row>
    <row r="58" spans="1:7" ht="20.399999999999999">
      <c r="A58" s="76"/>
      <c r="B58" s="47" t="str">
        <f>Critères!B57</f>
        <v>9.3</v>
      </c>
      <c r="C58" s="19" t="str">
        <f>Critères!C57</f>
        <v>Dans chaque page web, chaque liste est-elle correctement structurée ?</v>
      </c>
      <c r="D58" s="13" t="s">
        <v>263</v>
      </c>
      <c r="E58" s="20" t="s">
        <v>282</v>
      </c>
      <c r="F58" s="19"/>
      <c r="G58" s="19"/>
    </row>
    <row r="59" spans="1:7" ht="20.399999999999999">
      <c r="A59" s="76"/>
      <c r="B59" s="47" t="str">
        <f>Critères!B58</f>
        <v>9.4</v>
      </c>
      <c r="C59" s="19" t="str">
        <f>Critères!C58</f>
        <v>Dans chaque page web, chaque citation est-elle correctement indiquée ?</v>
      </c>
      <c r="D59" s="13" t="s">
        <v>265</v>
      </c>
      <c r="E59" s="20" t="s">
        <v>282</v>
      </c>
      <c r="F59" s="19"/>
      <c r="G59" s="19"/>
    </row>
    <row r="60" spans="1:7" ht="20.399999999999999">
      <c r="A60" s="76" t="str">
        <f>Critères!$A$59</f>
        <v>PRÉSENTATION</v>
      </c>
      <c r="B60" s="47" t="str">
        <f>Critères!B59</f>
        <v>10.1</v>
      </c>
      <c r="C60" s="19" t="str">
        <f>Critères!C59</f>
        <v>Dans le site web, des feuilles de styles sont-elles utilisées pour contrôler la présentation de l’information ?</v>
      </c>
      <c r="D60" s="13" t="s">
        <v>264</v>
      </c>
      <c r="E60" s="20" t="s">
        <v>282</v>
      </c>
      <c r="F60" s="19" t="s">
        <v>375</v>
      </c>
      <c r="G60" s="19"/>
    </row>
    <row r="61" spans="1:7" ht="30.6">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76"/>
      <c r="B62" s="47" t="str">
        <f>Critères!B61</f>
        <v>10.3</v>
      </c>
      <c r="C62" s="19" t="str">
        <f>Critères!C61</f>
        <v>Dans chaque page web, l’information reste-t-elle compréhensible lorsque les feuilles de styles sont désactivées ?</v>
      </c>
      <c r="D62" s="13" t="s">
        <v>263</v>
      </c>
      <c r="E62" s="20" t="s">
        <v>282</v>
      </c>
      <c r="F62" s="19"/>
      <c r="G62" s="19"/>
    </row>
    <row r="63" spans="1:7" ht="30.6">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76"/>
      <c r="B65" s="47" t="str">
        <f>Critères!B64</f>
        <v>10.6</v>
      </c>
      <c r="C65" s="19" t="str">
        <f>Critères!C64</f>
        <v>Dans chaque page web, chaque lien dont la nature n’est pas évidente est-il visible par rapport au texte environnant ?</v>
      </c>
      <c r="D65" s="13" t="s">
        <v>263</v>
      </c>
      <c r="E65" s="20" t="s">
        <v>282</v>
      </c>
      <c r="F65" s="19"/>
      <c r="G65" s="19"/>
    </row>
    <row r="66" spans="1:7" ht="20.399999999999999">
      <c r="A66" s="76"/>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0.799999999999997">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265</v>
      </c>
      <c r="E72" s="20" t="s">
        <v>282</v>
      </c>
      <c r="F72" s="19"/>
      <c r="G72" s="19"/>
    </row>
    <row r="73" spans="1:7" ht="30.6">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76" t="str">
        <f>Critères!$A$73</f>
        <v>FORMULAIRES</v>
      </c>
      <c r="B74" s="47" t="str">
        <f>Critères!B73</f>
        <v>11.1</v>
      </c>
      <c r="C74" s="19" t="str">
        <f>Critères!C73</f>
        <v>Chaque champ de formulaire a-t-il une étiquette ?</v>
      </c>
      <c r="D74" s="13" t="s">
        <v>265</v>
      </c>
      <c r="E74" s="20" t="s">
        <v>282</v>
      </c>
      <c r="F74" s="19"/>
      <c r="G74" s="19"/>
    </row>
    <row r="75" spans="1:7" ht="20.399999999999999">
      <c r="A75" s="76"/>
      <c r="B75" s="47" t="str">
        <f>Critères!B74</f>
        <v>11.2</v>
      </c>
      <c r="C75" s="19" t="str">
        <f>Critères!C74</f>
        <v>Chaque étiquette associée à un champ de formulaire est-elle pertinente (hors cas particuliers) ?</v>
      </c>
      <c r="D75" s="13" t="s">
        <v>265</v>
      </c>
      <c r="E75" s="20" t="s">
        <v>282</v>
      </c>
      <c r="F75" s="19"/>
      <c r="G75" s="19"/>
    </row>
    <row r="76" spans="1:7" ht="40.799999999999997">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76"/>
      <c r="B77" s="47" t="str">
        <f>Critères!B76</f>
        <v>11.4</v>
      </c>
      <c r="C77" s="19" t="str">
        <f>Critères!C76</f>
        <v>Dans chaque formulaire, chaque étiquette de champ et son champ associé sont-ils accolés (hors cas particuliers) ?</v>
      </c>
      <c r="D77" s="13" t="s">
        <v>265</v>
      </c>
      <c r="E77" s="20" t="s">
        <v>282</v>
      </c>
      <c r="F77" s="19"/>
      <c r="G77" s="19"/>
    </row>
    <row r="78" spans="1:7" ht="20.399999999999999">
      <c r="A78" s="76"/>
      <c r="B78" s="47" t="str">
        <f>Critères!B77</f>
        <v>11.5</v>
      </c>
      <c r="C78" s="19" t="str">
        <f>Critères!C77</f>
        <v>Dans chaque formulaire, les champs de même nature sont-ils regroupés, si nécessaire ?</v>
      </c>
      <c r="D78" s="13" t="s">
        <v>265</v>
      </c>
      <c r="E78" s="20" t="s">
        <v>282</v>
      </c>
      <c r="F78" s="19"/>
      <c r="G78" s="19"/>
    </row>
    <row r="79" spans="1:7" ht="20.399999999999999">
      <c r="A79" s="76"/>
      <c r="B79" s="47" t="str">
        <f>Critères!B78</f>
        <v>11.6</v>
      </c>
      <c r="C79" s="19" t="str">
        <f>Critères!C78</f>
        <v>Dans chaque formulaire, chaque regroupement de champs de même nature a-t-il une légende ?</v>
      </c>
      <c r="D79" s="13" t="s">
        <v>265</v>
      </c>
      <c r="E79" s="20" t="s">
        <v>282</v>
      </c>
      <c r="F79" s="19"/>
      <c r="G79" s="19"/>
    </row>
    <row r="80" spans="1:7" ht="20.399999999999999">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76"/>
      <c r="B82" s="47" t="str">
        <f>Critères!B81</f>
        <v>11.9</v>
      </c>
      <c r="C82" s="19" t="str">
        <f>Critères!C81</f>
        <v>Dans chaque formulaire, l’intitulé de chaque bouton est-il pertinent (hors cas particuliers) ?</v>
      </c>
      <c r="D82" s="13" t="s">
        <v>263</v>
      </c>
      <c r="E82" s="20" t="s">
        <v>282</v>
      </c>
      <c r="F82" s="19"/>
      <c r="G82" s="19"/>
    </row>
    <row r="83" spans="1:7" ht="20.399999999999999">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76"/>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338</v>
      </c>
      <c r="G87" s="19"/>
    </row>
    <row r="88" spans="1:7" ht="30.6">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6">
      <c r="A89" s="76"/>
      <c r="B89" s="47" t="str">
        <f>Critères!B88</f>
        <v>12.3</v>
      </c>
      <c r="C89" s="19" t="str">
        <f>Critères!C88</f>
        <v>La page « plan du site » est-elle pertinente ?</v>
      </c>
      <c r="D89" s="13" t="s">
        <v>265</v>
      </c>
      <c r="E89" s="20" t="s">
        <v>282</v>
      </c>
      <c r="F89" s="19"/>
      <c r="G89" s="19"/>
    </row>
    <row r="90" spans="1:7" ht="20.399999999999999">
      <c r="A90" s="76"/>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76"/>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265</v>
      </c>
      <c r="E92" s="20" t="s">
        <v>282</v>
      </c>
      <c r="F92" s="19"/>
      <c r="G92" s="19"/>
    </row>
    <row r="93" spans="1:7" ht="30.6">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15.6">
      <c r="A94" s="76"/>
      <c r="B94" s="47" t="str">
        <f>Critères!B93</f>
        <v>12.8</v>
      </c>
      <c r="C94" s="19" t="str">
        <f>Critères!C93</f>
        <v>Dans chaque page web, l’ordre de tabulation est-il cohérent ?</v>
      </c>
      <c r="D94" s="13" t="s">
        <v>263</v>
      </c>
      <c r="E94" s="20" t="s">
        <v>282</v>
      </c>
      <c r="F94" s="19"/>
      <c r="G94" s="19"/>
    </row>
    <row r="95" spans="1:7" ht="20.399999999999999">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265</v>
      </c>
      <c r="E97" s="20" t="s">
        <v>282</v>
      </c>
      <c r="F97" s="19"/>
      <c r="G97" s="19"/>
    </row>
    <row r="98" spans="1:7" ht="20.399999999999999">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c r="G98" s="19"/>
    </row>
    <row r="99" spans="1:7" ht="30.6">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0.6">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7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41" priority="3" stopIfTrue="1" operator="equal">
      <formula>"C"</formula>
    </cfRule>
  </conditionalFormatting>
  <conditionalFormatting sqref="E4:E109">
    <cfRule type="cellIs" dxfId="40" priority="1" stopIfTrue="1" operator="equal">
      <formula>"D"</formula>
    </cfRule>
  </conditionalFormatting>
  <conditionalFormatting sqref="E4:E109">
    <cfRule type="cellIs" dxfId="39" priority="2" stopIfTrue="1" operator="equal">
      <formula>"N"</formula>
    </cfRule>
  </conditionalFormatting>
  <conditionalFormatting sqref="D4:D109">
    <cfRule type="cellIs" dxfId="38" priority="5" stopIfTrue="1" operator="equal">
      <formula>"NA"</formula>
    </cfRule>
  </conditionalFormatting>
  <conditionalFormatting sqref="D4:D109">
    <cfRule type="cellIs" dxfId="37" priority="4" stopIfTrue="1" operator="equal">
      <formula>"NC"</formula>
    </cfRule>
  </conditionalFormatting>
  <conditionalFormatting sqref="D4:D109">
    <cfRule type="cellIs" dxfId="36" priority="6" stopIfTrue="1" operator="equal">
      <formula>"NT"</formula>
    </cfRule>
  </conditionalFormatting>
  <dataValidations count="2">
    <dataValidation type="list" showErrorMessage="1" sqref="D4:D109" xr:uid="{C2988D56-022C-4D61-B44C-09F35772990F}">
      <formula1>"C,NC,NA,NT"</formula1>
    </dataValidation>
    <dataValidation type="list" showErrorMessage="1" sqref="E4:E109" xr:uid="{A676AA76-0FDC-4AC7-AD47-B32EA91CC0E8}">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BL109"/>
  <sheetViews>
    <sheetView topLeftCell="A52" workbookViewId="0">
      <selection activeCell="F60" sqref="F60"/>
    </sheetView>
  </sheetViews>
  <sheetFormatPr baseColWidth="10" defaultColWidth="12" defaultRowHeight="15"/>
  <cols>
    <col min="1" max="1" width="3.81640625" customWidth="1"/>
    <col min="2" max="2" width="4.36328125" style="50" customWidth="1"/>
    <col min="3" max="3" width="33.90625" style="1" customWidth="1"/>
    <col min="4" max="4" width="3.90625" style="1" customWidth="1"/>
    <col min="5" max="5" width="3.36328125" style="1" customWidth="1"/>
    <col min="6" max="6" width="33.81640625" style="1" customWidth="1"/>
    <col min="7" max="7" width="23.36328125" style="1" customWidth="1"/>
    <col min="8" max="64" width="9.81640625" style="1" customWidth="1"/>
    <col min="65" max="65" width="12" customWidth="1"/>
  </cols>
  <sheetData>
    <row r="1" spans="1:8" ht="15.6">
      <c r="A1" s="70" t="str">
        <f>Échantillon!A1</f>
        <v>RGAA 4.1 – GRILLE D'ÉVALUATION</v>
      </c>
      <c r="B1" s="70"/>
      <c r="C1" s="70"/>
      <c r="D1" s="70"/>
      <c r="E1" s="70"/>
      <c r="F1" s="70"/>
      <c r="G1" s="70"/>
    </row>
    <row r="2" spans="1:8">
      <c r="A2" s="81" t="e">
        <f>CONCATENATE(Échantillon!B12," : ",Échantillon!#REF!)</f>
        <v>#REF!</v>
      </c>
      <c r="B2" s="81"/>
      <c r="C2" s="81"/>
      <c r="D2" s="81"/>
      <c r="E2" s="81"/>
      <c r="F2" s="81"/>
      <c r="G2" s="81"/>
    </row>
    <row r="3" spans="1:8" ht="49.8">
      <c r="A3" s="16" t="s">
        <v>33</v>
      </c>
      <c r="B3" s="16" t="s">
        <v>34</v>
      </c>
      <c r="C3" s="17" t="s">
        <v>35</v>
      </c>
      <c r="D3" s="16" t="s">
        <v>262</v>
      </c>
      <c r="E3" s="16" t="s">
        <v>279</v>
      </c>
      <c r="F3" s="17" t="s">
        <v>280</v>
      </c>
      <c r="G3" s="17" t="s">
        <v>281</v>
      </c>
    </row>
    <row r="4" spans="1:8" ht="20.399999999999999">
      <c r="A4" s="76" t="str">
        <f>Critères!$A$3</f>
        <v>IMAGES</v>
      </c>
      <c r="B4" s="47" t="str">
        <f>Critères!B3</f>
        <v>1.1</v>
      </c>
      <c r="C4" s="19" t="str">
        <f>Critères!C3</f>
        <v>Chaque image porteuse d’information a-t-elle une alternative textuelle ?</v>
      </c>
      <c r="D4" s="13" t="s">
        <v>263</v>
      </c>
      <c r="E4" t="s">
        <v>282</v>
      </c>
      <c r="F4" s="19"/>
      <c r="G4" s="19"/>
      <c r="H4"/>
    </row>
    <row r="5" spans="1:8" ht="40.799999999999997">
      <c r="A5" s="76"/>
      <c r="B5" s="47" t="str">
        <f>Critères!B4</f>
        <v>1.2</v>
      </c>
      <c r="C5" s="19" t="str">
        <f>Critères!C4</f>
        <v>Chaque image de décoration est-elle correctement ignorée par les technologies d’assistance ?</v>
      </c>
      <c r="D5" s="13" t="s">
        <v>264</v>
      </c>
      <c r="E5" s="20" t="s">
        <v>282</v>
      </c>
      <c r="F5" s="19" t="s">
        <v>325</v>
      </c>
      <c r="G5" s="19"/>
    </row>
    <row r="6" spans="1:8" ht="30.6">
      <c r="A6" s="76"/>
      <c r="B6" s="47" t="str">
        <f>Critères!B5</f>
        <v>1.3</v>
      </c>
      <c r="C6" s="19" t="str">
        <f>Critères!C5</f>
        <v>Pour chaque image porteuse d'information ayant une alternative textuelle, cette alternative est-elle pertinente (hors cas particuliers) ?</v>
      </c>
      <c r="D6" s="13" t="s">
        <v>264</v>
      </c>
      <c r="E6" s="20" t="s">
        <v>282</v>
      </c>
      <c r="F6" s="19" t="s">
        <v>326</v>
      </c>
      <c r="G6" s="19"/>
    </row>
    <row r="7" spans="1:8" ht="30.6">
      <c r="A7" s="76"/>
      <c r="B7" s="47" t="str">
        <f>Critères!B6</f>
        <v>1.4</v>
      </c>
      <c r="C7" s="19" t="str">
        <f>Critères!C6</f>
        <v>Pour chaque image utilisée comme CAPTCHA ou comme image-test, ayant une alternative textuelle, cette alternative permet-elle d’identifier la nature et la fonction de l’image ?</v>
      </c>
      <c r="D7" s="13" t="s">
        <v>265</v>
      </c>
      <c r="E7" s="20" t="s">
        <v>282</v>
      </c>
      <c r="F7" s="19"/>
      <c r="G7" s="19"/>
    </row>
    <row r="8" spans="1:8" ht="30.6">
      <c r="A8" s="76"/>
      <c r="B8" s="47" t="str">
        <f>Critères!B7</f>
        <v>1.5</v>
      </c>
      <c r="C8" s="19" t="str">
        <f>Critères!C7</f>
        <v>Pour chaque image utilisée comme CAPTCHA, une solution d’accès alternatif au contenu ou à la fonction du CAPTCHA est-elle présente ?</v>
      </c>
      <c r="D8" s="13" t="s">
        <v>265</v>
      </c>
      <c r="E8" s="62" t="s">
        <v>282</v>
      </c>
      <c r="F8" s="20"/>
      <c r="G8" s="19"/>
    </row>
    <row r="9" spans="1:8" ht="20.399999999999999">
      <c r="A9" s="76"/>
      <c r="B9" s="47" t="str">
        <f>Critères!B8</f>
        <v>1.6</v>
      </c>
      <c r="C9" s="19" t="str">
        <f>Critères!C8</f>
        <v>Chaque image porteuse d’information a-t-elle, si nécessaire, une description détaillée ?</v>
      </c>
      <c r="D9" s="13" t="s">
        <v>265</v>
      </c>
      <c r="E9" s="20" t="s">
        <v>282</v>
      </c>
      <c r="F9" s="19"/>
      <c r="G9" s="19"/>
    </row>
    <row r="10" spans="1:8" ht="20.399999999999999">
      <c r="A10" s="76"/>
      <c r="B10" s="47" t="str">
        <f>Critères!B9</f>
        <v>1.7</v>
      </c>
      <c r="C10" s="19" t="str">
        <f>Critères!C9</f>
        <v>Pour chaque image porteuse d’information ayant une description détaillée, cette description est-elle pertinente ?</v>
      </c>
      <c r="D10" s="13" t="s">
        <v>265</v>
      </c>
      <c r="E10" s="20" t="s">
        <v>282</v>
      </c>
      <c r="F10" s="19"/>
      <c r="G10" s="19"/>
    </row>
    <row r="11" spans="1:8" ht="40.799999999999997">
      <c r="A11" s="76"/>
      <c r="B11" s="47" t="str">
        <f>Critères!B10</f>
        <v>1.8</v>
      </c>
      <c r="C11" s="19" t="str">
        <f>Critères!C10</f>
        <v>Chaque image texte porteuse d’information, en l’absence d’un mécanisme de remplacement, doit si possible être remplacée par du texte stylé. Cette règle est-elle respectée (hors cas particuliers) ?</v>
      </c>
      <c r="D11" s="13" t="s">
        <v>265</v>
      </c>
      <c r="E11" t="s">
        <v>282</v>
      </c>
      <c r="F11" s="19"/>
      <c r="G11" s="19"/>
    </row>
    <row r="12" spans="1:8" ht="20.399999999999999">
      <c r="A12" s="76"/>
      <c r="B12" s="47" t="str">
        <f>Critères!B11</f>
        <v>1.9</v>
      </c>
      <c r="C12" s="19" t="str">
        <f>Critères!C11</f>
        <v>Chaque légende d’image est-elle, si nécessaire, correctement reliée à l’image correspondante ?</v>
      </c>
      <c r="D12" s="13" t="s">
        <v>265</v>
      </c>
      <c r="E12" t="s">
        <v>282</v>
      </c>
      <c r="F12" s="19"/>
      <c r="G12" s="19"/>
    </row>
    <row r="13" spans="1:8" ht="15.6">
      <c r="A13" s="76" t="str">
        <f>Critères!$A$12</f>
        <v>CADRES</v>
      </c>
      <c r="B13" s="47" t="str">
        <f>Critères!B12</f>
        <v>2.1</v>
      </c>
      <c r="C13" s="19" t="str">
        <f>Critères!C12</f>
        <v>Chaque cadre a-t-il un titre de cadre ?</v>
      </c>
      <c r="D13" s="13" t="s">
        <v>265</v>
      </c>
      <c r="E13" t="s">
        <v>282</v>
      </c>
      <c r="F13" s="61"/>
      <c r="G13" s="19"/>
    </row>
    <row r="14" spans="1:8" ht="20.399999999999999">
      <c r="A14" s="76"/>
      <c r="B14" s="47" t="str">
        <f>Critères!B13</f>
        <v>2.2</v>
      </c>
      <c r="C14" s="19" t="str">
        <f>Critères!C13</f>
        <v>Pour chaque cadre ayant un titre de cadre, ce titre de cadre est-il pertinent ?</v>
      </c>
      <c r="D14" s="13" t="s">
        <v>265</v>
      </c>
      <c r="E14" t="s">
        <v>282</v>
      </c>
      <c r="F14" s="19"/>
      <c r="G14" s="19"/>
    </row>
    <row r="15" spans="1:8" ht="20.399999999999999">
      <c r="A15" s="76" t="str">
        <f>Critères!$A$14</f>
        <v>COULEURS</v>
      </c>
      <c r="B15" s="47" t="str">
        <f>Critères!B14</f>
        <v>3.1</v>
      </c>
      <c r="C15" s="19" t="str">
        <f>Critères!C14</f>
        <v>Dans chaque page web, l’information ne doit pas être donnée uniquement par la couleur. Cette règle est-elle respectée ?</v>
      </c>
      <c r="D15" s="13" t="s">
        <v>263</v>
      </c>
      <c r="E15" s="20" t="s">
        <v>282</v>
      </c>
      <c r="F15" s="19"/>
      <c r="G15" s="19"/>
    </row>
    <row r="16" spans="1:8" ht="40.799999999999997">
      <c r="A16" s="76"/>
      <c r="B16" s="47" t="str">
        <f>Critères!B15</f>
        <v>3.2</v>
      </c>
      <c r="C16" s="19" t="str">
        <f>Critères!C15</f>
        <v>Dans chaque page web, le contraste entre la couleur du texte et la couleur de son arrière-plan est-il suffisamment élevé (hors cas particuliers) ?</v>
      </c>
      <c r="D16" s="13" t="s">
        <v>264</v>
      </c>
      <c r="E16" s="20" t="s">
        <v>282</v>
      </c>
      <c r="F16" s="19" t="s">
        <v>324</v>
      </c>
      <c r="G16" s="19"/>
    </row>
    <row r="17" spans="1:7" ht="40.799999999999997">
      <c r="A17" s="76"/>
      <c r="B17" s="47" t="str">
        <f>Critères!B16</f>
        <v>3.3</v>
      </c>
      <c r="C17" s="19" t="str">
        <f>Critères!C16</f>
        <v>Dans chaque page web, les couleurs utilisées dans les composants d’interface ou les éléments graphiques porteurs d’informations sont-elles suffisamment contrastées (hors cas particuliers) ?</v>
      </c>
      <c r="D17" s="13" t="s">
        <v>263</v>
      </c>
      <c r="E17" s="20" t="s">
        <v>282</v>
      </c>
      <c r="F17" s="19"/>
      <c r="G17" s="19"/>
    </row>
    <row r="18" spans="1:7" ht="30.6">
      <c r="A18" s="76" t="str">
        <f>Critères!$A$17</f>
        <v>MULTIMÉDIA</v>
      </c>
      <c r="B18" s="47" t="str">
        <f>Critères!B17</f>
        <v>4.1</v>
      </c>
      <c r="C18" s="19" t="str">
        <f>Critères!C17</f>
        <v>Chaque média temporel pré-enregistré a-t-il, si nécessaire, une transcription textuelle ou une audiodescription (hors cas particuliers) ?</v>
      </c>
      <c r="D18" s="13" t="s">
        <v>265</v>
      </c>
      <c r="E18" s="20" t="s">
        <v>282</v>
      </c>
      <c r="F18" s="19"/>
      <c r="G18" s="19"/>
    </row>
    <row r="19" spans="1:7" ht="30.6">
      <c r="A19" s="76"/>
      <c r="B19" s="47" t="str">
        <f>Critères!B18</f>
        <v>4.2</v>
      </c>
      <c r="C19" s="19" t="str">
        <f>Critères!C18</f>
        <v>Pour chaque média temporel pré-enregistré ayant une transcription textuelle ou une audiodescription synchronisée, celles-ci sont-elles pertinentes (hors cas particuliers) ?</v>
      </c>
      <c r="D19" s="13" t="s">
        <v>265</v>
      </c>
      <c r="E19" s="20" t="s">
        <v>282</v>
      </c>
      <c r="F19" s="19"/>
      <c r="G19" s="19"/>
    </row>
    <row r="20" spans="1:7" ht="30.6">
      <c r="A20" s="76"/>
      <c r="B20" s="47" t="str">
        <f>Critères!B19</f>
        <v>4.3</v>
      </c>
      <c r="C20" s="19" t="str">
        <f>Critères!C19</f>
        <v>Chaque média temporel synchronisé pré-enregistré a-t-il, si nécessaire, des sous-titres synchronisés (hors cas particuliers) ?</v>
      </c>
      <c r="D20" s="13" t="s">
        <v>265</v>
      </c>
      <c r="E20" s="20" t="s">
        <v>282</v>
      </c>
      <c r="F20" s="19"/>
      <c r="G20" s="19"/>
    </row>
    <row r="21" spans="1:7" ht="30.6">
      <c r="A21" s="76"/>
      <c r="B21" s="47" t="str">
        <f>Critères!B20</f>
        <v>4.4</v>
      </c>
      <c r="C21" s="19" t="str">
        <f>Critères!C20</f>
        <v>Pour chaque média temporel synchronisé pré-enregistré ayant des sous-titres synchronisés, ces sous-titres sont-ils pertinents ?</v>
      </c>
      <c r="D21" s="13" t="s">
        <v>265</v>
      </c>
      <c r="E21" s="20" t="s">
        <v>282</v>
      </c>
      <c r="F21" s="19"/>
      <c r="G21" s="19"/>
    </row>
    <row r="22" spans="1:7" ht="20.399999999999999">
      <c r="A22" s="76"/>
      <c r="B22" s="47" t="str">
        <f>Critères!B21</f>
        <v>4.5</v>
      </c>
      <c r="C22" s="19" t="str">
        <f>Critères!C21</f>
        <v>Chaque média temporel pré-enregistré a-t-il, si nécessaire, une audiodescription synchronisée (hors cas particuliers) ?</v>
      </c>
      <c r="D22" s="13" t="s">
        <v>265</v>
      </c>
      <c r="E22" s="20" t="s">
        <v>282</v>
      </c>
      <c r="F22" s="19"/>
      <c r="G22" s="19"/>
    </row>
    <row r="23" spans="1:7" ht="20.399999999999999">
      <c r="A23" s="76"/>
      <c r="B23" s="47" t="str">
        <f>Critères!B22</f>
        <v>4.6</v>
      </c>
      <c r="C23" s="19" t="str">
        <f>Critères!C22</f>
        <v>Pour chaque média temporel pré-enregistré ayant une audiodescription synchronisée, celle-ci est-elle pertinente ?</v>
      </c>
      <c r="D23" s="13" t="s">
        <v>265</v>
      </c>
      <c r="E23" s="20" t="s">
        <v>282</v>
      </c>
      <c r="F23" s="19"/>
      <c r="G23" s="19"/>
    </row>
    <row r="24" spans="1:7" ht="20.399999999999999">
      <c r="A24" s="76"/>
      <c r="B24" s="47" t="str">
        <f>Critères!B23</f>
        <v>4.7</v>
      </c>
      <c r="C24" s="19" t="str">
        <f>Critères!C23</f>
        <v>Chaque média temporel est-il clairement identifiable (hors cas particuliers) ?</v>
      </c>
      <c r="D24" s="13" t="s">
        <v>265</v>
      </c>
      <c r="E24" s="20" t="s">
        <v>282</v>
      </c>
      <c r="F24" s="19"/>
      <c r="G24" s="19"/>
    </row>
    <row r="25" spans="1:7" ht="20.399999999999999">
      <c r="A25" s="76"/>
      <c r="B25" s="47" t="str">
        <f>Critères!B24</f>
        <v>4.8</v>
      </c>
      <c r="C25" s="19" t="str">
        <f>Critères!C24</f>
        <v>Chaque média non temporel a-t-il, si nécessaire, une alternative (hors cas particuliers) ?</v>
      </c>
      <c r="D25" s="13" t="s">
        <v>265</v>
      </c>
      <c r="E25" s="20" t="s">
        <v>282</v>
      </c>
      <c r="F25" s="19"/>
      <c r="G25" s="19"/>
    </row>
    <row r="26" spans="1:7" ht="20.399999999999999">
      <c r="A26" s="76"/>
      <c r="B26" s="47" t="str">
        <f>Critères!B25</f>
        <v>4.9</v>
      </c>
      <c r="C26" s="19" t="str">
        <f>Critères!C25</f>
        <v>Pour chaque média non temporel ayant une alternative, cette alternative est-elle pertinente ?</v>
      </c>
      <c r="D26" s="13" t="s">
        <v>265</v>
      </c>
      <c r="E26" s="20" t="s">
        <v>282</v>
      </c>
      <c r="F26" s="19"/>
      <c r="G26" s="19"/>
    </row>
    <row r="27" spans="1:7" ht="20.399999999999999">
      <c r="A27" s="76"/>
      <c r="B27" s="47" t="str">
        <f>Critères!B26</f>
        <v>4.10</v>
      </c>
      <c r="C27" s="19" t="str">
        <f>Critères!C26</f>
        <v>Chaque son déclenché automatiquement est-il contrôlable par l’utilisateur ?</v>
      </c>
      <c r="D27" s="13" t="s">
        <v>265</v>
      </c>
      <c r="E27" s="20" t="s">
        <v>282</v>
      </c>
      <c r="F27" s="19"/>
      <c r="G27" s="19"/>
    </row>
    <row r="28" spans="1:7" ht="30.6">
      <c r="A28" s="76"/>
      <c r="B28" s="47" t="str">
        <f>Critères!B27</f>
        <v>4.11</v>
      </c>
      <c r="C28" s="19" t="str">
        <f>Critères!C27</f>
        <v>La consultation de chaque média temporel est-elle, si nécessaire, contrôlable par le clavier et tout dispositif de pointage ?</v>
      </c>
      <c r="D28" s="13" t="s">
        <v>265</v>
      </c>
      <c r="E28" s="20" t="s">
        <v>282</v>
      </c>
      <c r="F28" s="19"/>
      <c r="G28" s="19"/>
    </row>
    <row r="29" spans="1:7" ht="20.399999999999999">
      <c r="A29" s="76"/>
      <c r="B29" s="47" t="str">
        <f>Critères!B28</f>
        <v>4.12</v>
      </c>
      <c r="C29" s="19" t="str">
        <f>Critères!C28</f>
        <v>La consultation de chaque média non temporel est-elle contrôlable par le clavier et tout dispositif de pointage ?</v>
      </c>
      <c r="D29" s="13" t="s">
        <v>265</v>
      </c>
      <c r="E29" s="20" t="s">
        <v>282</v>
      </c>
      <c r="F29" s="19"/>
      <c r="G29" s="19"/>
    </row>
    <row r="30" spans="1:7" ht="20.399999999999999">
      <c r="A30" s="76"/>
      <c r="B30" s="47" t="str">
        <f>Critères!B29</f>
        <v>4.13</v>
      </c>
      <c r="C30" s="19" t="str">
        <f>Critères!C29</f>
        <v>Chaque média temporel et non temporel est-il compatible avec les technologies d’assistance (hors cas particuliers) ?</v>
      </c>
      <c r="D30" s="13" t="s">
        <v>265</v>
      </c>
      <c r="E30" s="20" t="s">
        <v>282</v>
      </c>
      <c r="F30" s="19"/>
      <c r="G30" s="19"/>
    </row>
    <row r="31" spans="1:7" ht="15.6">
      <c r="A31" s="76" t="str">
        <f>Critères!$A$30</f>
        <v>TABLEAUX</v>
      </c>
      <c r="B31" s="47" t="str">
        <f>Critères!B30</f>
        <v>5.1</v>
      </c>
      <c r="C31" s="19" t="str">
        <f>Critères!C30</f>
        <v>Chaque tableau de données complexe a-t-il un résumé ?</v>
      </c>
      <c r="D31" s="13" t="s">
        <v>265</v>
      </c>
      <c r="E31" s="20" t="s">
        <v>282</v>
      </c>
      <c r="F31" s="19"/>
      <c r="G31" s="19"/>
    </row>
    <row r="32" spans="1:7" ht="20.399999999999999">
      <c r="A32" s="76"/>
      <c r="B32" s="47" t="str">
        <f>Critères!B31</f>
        <v>5.2</v>
      </c>
      <c r="C32" s="19" t="str">
        <f>Critères!C31</f>
        <v>Pour chaque tableau de données complexe ayant un résumé, celui-ci est-il pertinent ?</v>
      </c>
      <c r="D32" s="13" t="s">
        <v>265</v>
      </c>
      <c r="E32" s="20" t="s">
        <v>282</v>
      </c>
      <c r="F32" s="19"/>
      <c r="G32" s="19"/>
    </row>
    <row r="33" spans="1:7" ht="20.399999999999999">
      <c r="A33" s="76"/>
      <c r="B33" s="47" t="str">
        <f>Critères!B32</f>
        <v>5.3</v>
      </c>
      <c r="C33" s="19" t="str">
        <f>Critères!C32</f>
        <v>Pour chaque tableau de mise en forme, le contenu linéarisé reste-t-il compréhensible ?</v>
      </c>
      <c r="D33" s="13" t="s">
        <v>264</v>
      </c>
      <c r="E33" s="20" t="s">
        <v>282</v>
      </c>
      <c r="F33" s="19" t="s">
        <v>322</v>
      </c>
      <c r="G33" s="19"/>
    </row>
    <row r="34" spans="1:7" ht="20.399999999999999">
      <c r="A34" s="76"/>
      <c r="B34" s="47" t="str">
        <f>Critères!B33</f>
        <v>5.4</v>
      </c>
      <c r="C34" s="19" t="str">
        <f>Critères!C33</f>
        <v>Pour chaque tableau de données ayant un titre, le titre est-il correctement associé au tableau de données ?</v>
      </c>
      <c r="D34" s="13" t="s">
        <v>265</v>
      </c>
      <c r="E34" s="20" t="s">
        <v>282</v>
      </c>
      <c r="F34" s="19"/>
      <c r="G34" s="19"/>
    </row>
    <row r="35" spans="1:7" ht="20.399999999999999">
      <c r="A35" s="76"/>
      <c r="B35" s="47" t="str">
        <f>Critères!B34</f>
        <v>5.5</v>
      </c>
      <c r="C35" s="19" t="str">
        <f>Critères!C34</f>
        <v>Pour chaque tableau de données ayant un titre, celui-ci est-il pertinent ?</v>
      </c>
      <c r="D35" s="13" t="s">
        <v>265</v>
      </c>
      <c r="E35" s="20" t="s">
        <v>282</v>
      </c>
      <c r="F35" s="19"/>
      <c r="G35" s="19"/>
    </row>
    <row r="36" spans="1:7" ht="20.399999999999999">
      <c r="A36" s="76"/>
      <c r="B36" s="47" t="str">
        <f>Critères!B35</f>
        <v>5.6</v>
      </c>
      <c r="C36" s="19" t="str">
        <f>Critères!C35</f>
        <v>Pour chaque tableau de données, chaque en-tête de colonnes et chaque en-tête de lignes sont-ils correctement déclarés ?</v>
      </c>
      <c r="D36" s="13" t="s">
        <v>265</v>
      </c>
      <c r="E36" s="20" t="s">
        <v>282</v>
      </c>
      <c r="F36" s="19"/>
      <c r="G36" s="19"/>
    </row>
    <row r="37" spans="1:7" ht="30.6">
      <c r="A37" s="76"/>
      <c r="B37" s="47" t="str">
        <f>Critères!B36</f>
        <v>5.7</v>
      </c>
      <c r="C37" s="19" t="str">
        <f>Critères!C36</f>
        <v>Pour chaque tableau de données, la technique appropriée permettant d’associer chaque cellule avec ses en-têtes est-elle utilisée (hors cas particuliers) ?</v>
      </c>
      <c r="D37" s="13" t="s">
        <v>265</v>
      </c>
      <c r="E37" s="20" t="s">
        <v>282</v>
      </c>
      <c r="F37" s="19"/>
      <c r="G37" s="19"/>
    </row>
    <row r="38" spans="1:7" ht="30.6">
      <c r="A38" s="76"/>
      <c r="B38" s="47" t="str">
        <f>Critères!B37</f>
        <v>5.8</v>
      </c>
      <c r="C38" s="19" t="str">
        <f>Critères!C37</f>
        <v>Chaque tableau de mise en forme ne doit pas utiliser d’éléments propres aux tableaux de données. Cette règle est-elle respectée ?</v>
      </c>
      <c r="D38" s="13" t="s">
        <v>263</v>
      </c>
      <c r="E38" s="20" t="s">
        <v>282</v>
      </c>
      <c r="F38" s="19"/>
      <c r="G38" s="19"/>
    </row>
    <row r="39" spans="1:7" ht="15.6">
      <c r="A39" s="76" t="str">
        <f>Critères!$A$38</f>
        <v>LIENS</v>
      </c>
      <c r="B39" s="47" t="str">
        <f>Critères!B38</f>
        <v>6.1</v>
      </c>
      <c r="C39" s="19" t="str">
        <f>Critères!C38</f>
        <v>Chaque lien est-il explicite (hors cas particuliers) ?</v>
      </c>
      <c r="D39" s="13" t="s">
        <v>263</v>
      </c>
      <c r="E39" s="20" t="s">
        <v>282</v>
      </c>
      <c r="F39" s="19"/>
      <c r="G39" s="19"/>
    </row>
    <row r="40" spans="1:7" ht="30.6">
      <c r="A40" s="76"/>
      <c r="B40" s="47" t="str">
        <f>Critères!B39</f>
        <v>6.2</v>
      </c>
      <c r="C40" s="19" t="str">
        <f>Critères!C39</f>
        <v>Dans chaque page web, chaque lien a-t-il un intitulé ?</v>
      </c>
      <c r="D40" s="13" t="s">
        <v>264</v>
      </c>
      <c r="E40" s="20" t="s">
        <v>282</v>
      </c>
      <c r="F40" s="19" t="s">
        <v>327</v>
      </c>
      <c r="G40" s="19"/>
    </row>
    <row r="41" spans="1:7" ht="20.399999999999999">
      <c r="A41" s="76" t="str">
        <f>Critères!$A$40</f>
        <v>SCRIPTS</v>
      </c>
      <c r="B41" s="47" t="str">
        <f>Critères!B40</f>
        <v>7.1</v>
      </c>
      <c r="C41" s="19" t="str">
        <f>Critères!C40</f>
        <v>Chaque script est-il, si nécessaire, compatible avec les technologies d’assistance ?</v>
      </c>
      <c r="D41" s="13" t="s">
        <v>263</v>
      </c>
      <c r="E41" s="20" t="s">
        <v>282</v>
      </c>
      <c r="F41" s="19"/>
      <c r="G41" s="19"/>
    </row>
    <row r="42" spans="1:7" ht="20.399999999999999">
      <c r="A42" s="76"/>
      <c r="B42" s="47" t="str">
        <f>Critères!B41</f>
        <v>7.2</v>
      </c>
      <c r="C42" s="19" t="str">
        <f>Critères!C41</f>
        <v>Pour chaque script ayant une alternative, cette alternative est-elle pertinente ?</v>
      </c>
      <c r="D42" s="13" t="s">
        <v>265</v>
      </c>
      <c r="E42" s="20" t="s">
        <v>282</v>
      </c>
      <c r="F42" s="19"/>
      <c r="G42" s="19"/>
    </row>
    <row r="43" spans="1:7" ht="20.399999999999999">
      <c r="A43" s="76"/>
      <c r="B43" s="47" t="str">
        <f>Critères!B42</f>
        <v>7.3</v>
      </c>
      <c r="C43" s="19" t="str">
        <f>Critères!C42</f>
        <v>Chaque script est-il contrôlable par le clavier et par tout dispositif de pointage (hors cas particuliers) ?</v>
      </c>
      <c r="D43" s="13" t="s">
        <v>263</v>
      </c>
      <c r="E43" s="20" t="s">
        <v>282</v>
      </c>
      <c r="F43" s="19"/>
      <c r="G43" s="19"/>
    </row>
    <row r="44" spans="1:7" ht="20.399999999999999">
      <c r="A44" s="76"/>
      <c r="B44" s="47" t="str">
        <f>Critères!B43</f>
        <v>7.4</v>
      </c>
      <c r="C44" s="19" t="str">
        <f>Critères!C43</f>
        <v>Pour chaque script qui initie un changement de contexte, l’utilisateur est-il averti ou en a-t-il le contrôle ?</v>
      </c>
      <c r="D44" s="13" t="s">
        <v>263</v>
      </c>
      <c r="E44" s="20" t="s">
        <v>282</v>
      </c>
      <c r="F44" s="19"/>
      <c r="G44" s="19"/>
    </row>
    <row r="45" spans="1:7" ht="20.399999999999999">
      <c r="A45" s="76"/>
      <c r="B45" s="47" t="str">
        <f>Critères!B44</f>
        <v>7.5</v>
      </c>
      <c r="C45" s="19" t="str">
        <f>Critères!C44</f>
        <v>Dans chaque page web, les messages de statut sont-ils correctement restitués par les technologies d’assistance ?</v>
      </c>
      <c r="D45" s="13" t="s">
        <v>263</v>
      </c>
      <c r="E45" s="20" t="s">
        <v>282</v>
      </c>
      <c r="F45" s="19"/>
      <c r="G45" s="19"/>
    </row>
    <row r="46" spans="1:7" ht="15.6">
      <c r="A46" s="76" t="str">
        <f>Critères!$A$45</f>
        <v>ÉLÉMENTS OBLIGATOIRES</v>
      </c>
      <c r="B46" s="47" t="str">
        <f>Critères!B45</f>
        <v>8.1</v>
      </c>
      <c r="C46" s="19" t="str">
        <f>Critères!C45</f>
        <v>Chaque page web est-elle définie par un type de document ?</v>
      </c>
      <c r="D46" s="13" t="s">
        <v>263</v>
      </c>
      <c r="E46" s="20" t="s">
        <v>282</v>
      </c>
      <c r="F46" s="19"/>
      <c r="G46" s="19"/>
    </row>
    <row r="47" spans="1:7" ht="20.399999999999999">
      <c r="A47" s="76"/>
      <c r="B47" s="47" t="str">
        <f>Critères!B46</f>
        <v>8.2</v>
      </c>
      <c r="C47" s="19" t="str">
        <f>Critères!C46</f>
        <v>Pour chaque page web, le code source généré est-il valide selon le type de document spécifié (hors cas particuliers) ?</v>
      </c>
      <c r="D47" s="13" t="s">
        <v>263</v>
      </c>
      <c r="E47" s="20" t="s">
        <v>282</v>
      </c>
      <c r="F47" s="19"/>
      <c r="G47" s="19"/>
    </row>
    <row r="48" spans="1:7" ht="20.399999999999999">
      <c r="A48" s="76"/>
      <c r="B48" s="47" t="str">
        <f>Critères!B47</f>
        <v>8.3</v>
      </c>
      <c r="C48" s="19" t="str">
        <f>Critères!C47</f>
        <v>Dans chaque page web, la langue par défaut est-elle présente ?</v>
      </c>
      <c r="D48" s="13" t="s">
        <v>264</v>
      </c>
      <c r="E48" s="20" t="s">
        <v>282</v>
      </c>
      <c r="F48" s="19" t="s">
        <v>309</v>
      </c>
      <c r="G48" s="19"/>
    </row>
    <row r="49" spans="1:7" ht="20.399999999999999">
      <c r="A49" s="76"/>
      <c r="B49" s="47" t="str">
        <f>Critères!B48</f>
        <v>8.4</v>
      </c>
      <c r="C49" s="19" t="str">
        <f>Critères!C48</f>
        <v>Pour chaque page web ayant une langue par défaut, le code de langue est-il pertinent ?</v>
      </c>
      <c r="D49" s="13" t="s">
        <v>265</v>
      </c>
      <c r="E49" s="20" t="s">
        <v>282</v>
      </c>
      <c r="F49" s="19"/>
      <c r="G49" s="19"/>
    </row>
    <row r="50" spans="1:7" ht="15.6">
      <c r="A50" s="76"/>
      <c r="B50" s="47" t="str">
        <f>Critères!B49</f>
        <v>8.5</v>
      </c>
      <c r="C50" s="19" t="str">
        <f>Critères!C49</f>
        <v>Chaque page web a-t-elle un titre de page ?</v>
      </c>
      <c r="D50" s="13" t="s">
        <v>263</v>
      </c>
      <c r="E50" s="20" t="s">
        <v>282</v>
      </c>
      <c r="F50" s="19"/>
      <c r="G50" s="19"/>
    </row>
    <row r="51" spans="1:7" ht="30.6">
      <c r="A51" s="76"/>
      <c r="B51" s="47" t="str">
        <f>Critères!B50</f>
        <v>8.6</v>
      </c>
      <c r="C51" s="19" t="str">
        <f>Critères!C50</f>
        <v>Pour chaque page web ayant un titre de page, ce titre est-il pertinent ?</v>
      </c>
      <c r="D51" s="13" t="s">
        <v>264</v>
      </c>
      <c r="E51" s="20" t="s">
        <v>282</v>
      </c>
      <c r="F51" s="19" t="s">
        <v>317</v>
      </c>
      <c r="G51" s="19"/>
    </row>
    <row r="52" spans="1:7" ht="20.399999999999999">
      <c r="A52" s="76"/>
      <c r="B52" s="47" t="str">
        <f>Critères!B51</f>
        <v>8.7</v>
      </c>
      <c r="C52" s="19" t="str">
        <f>Critères!C51</f>
        <v>Dans chaque page web, chaque changement de langue est-il indiqué dans le code source (hors cas particuliers) ?</v>
      </c>
      <c r="D52" s="13" t="s">
        <v>265</v>
      </c>
      <c r="E52" s="20" t="s">
        <v>282</v>
      </c>
      <c r="F52" s="19"/>
      <c r="G52" s="19"/>
    </row>
    <row r="53" spans="1:7" ht="20.399999999999999">
      <c r="A53" s="76"/>
      <c r="B53" s="47" t="str">
        <f>Critères!B52</f>
        <v>8.8</v>
      </c>
      <c r="C53" s="19" t="str">
        <f>Critères!C52</f>
        <v>Dans chaque page web, le code de langue de chaque changement de langue est-il valide et pertinent ?</v>
      </c>
      <c r="D53" s="13" t="s">
        <v>265</v>
      </c>
      <c r="E53" s="20" t="s">
        <v>282</v>
      </c>
      <c r="F53" s="19"/>
      <c r="G53" s="19"/>
    </row>
    <row r="54" spans="1:7" ht="40.799999999999997">
      <c r="A54" s="76"/>
      <c r="B54" s="47" t="str">
        <f>Critères!B53</f>
        <v>8.9</v>
      </c>
      <c r="C54" s="19" t="str">
        <f>Critères!C53</f>
        <v>Dans chaque page web, les balises ne doivent pas être utilisées uniquement à des fins de présentation. Cette règle est-elle respectée ?</v>
      </c>
      <c r="D54" s="13" t="s">
        <v>264</v>
      </c>
      <c r="E54" s="20" t="s">
        <v>282</v>
      </c>
      <c r="F54" s="19" t="s">
        <v>321</v>
      </c>
      <c r="G54" s="19"/>
    </row>
    <row r="55" spans="1:7" ht="20.399999999999999">
      <c r="A55" s="76"/>
      <c r="B55" s="47" t="str">
        <f>Critères!B54</f>
        <v>8.10</v>
      </c>
      <c r="C55" s="19" t="str">
        <f>Critères!C54</f>
        <v>Dans chaque page web, les changements du sens de lecture sont-ils signalés ?</v>
      </c>
      <c r="D55" s="13" t="s">
        <v>265</v>
      </c>
      <c r="E55" s="20" t="s">
        <v>282</v>
      </c>
      <c r="F55" s="19"/>
      <c r="G55" s="19"/>
    </row>
    <row r="56" spans="1:7" ht="20.399999999999999">
      <c r="A56" s="76" t="str">
        <f>Critères!$A$55</f>
        <v>STRUCTURATION</v>
      </c>
      <c r="B56" s="47" t="str">
        <f>Critères!B55</f>
        <v>9.1</v>
      </c>
      <c r="C56" s="19" t="str">
        <f>Critères!C55</f>
        <v>Dans chaque page web, l’information est-elle structurée par l’utilisation appropriée de titres ?</v>
      </c>
      <c r="D56" s="13" t="s">
        <v>263</v>
      </c>
      <c r="E56" s="20" t="s">
        <v>282</v>
      </c>
      <c r="F56" s="19"/>
      <c r="G56" s="19"/>
    </row>
    <row r="57" spans="1:7" ht="30.6">
      <c r="A57" s="76"/>
      <c r="B57" s="47" t="str">
        <f>Critères!B56</f>
        <v>9.2</v>
      </c>
      <c r="C57" s="19" t="str">
        <f>Critères!C56</f>
        <v>Dans chaque page web, la structure du document est-elle cohérente (hors cas particuliers) ?</v>
      </c>
      <c r="D57" s="13" t="s">
        <v>264</v>
      </c>
      <c r="E57" s="20" t="s">
        <v>282</v>
      </c>
      <c r="F57" s="19" t="s">
        <v>318</v>
      </c>
      <c r="G57" s="19"/>
    </row>
    <row r="58" spans="1:7" ht="20.399999999999999">
      <c r="A58" s="76"/>
      <c r="B58" s="47" t="str">
        <f>Critères!B57</f>
        <v>9.3</v>
      </c>
      <c r="C58" s="19" t="str">
        <f>Critères!C57</f>
        <v>Dans chaque page web, chaque liste est-elle correctement structurée ?</v>
      </c>
      <c r="D58" s="13" t="s">
        <v>263</v>
      </c>
      <c r="E58" s="20" t="s">
        <v>282</v>
      </c>
      <c r="F58" s="19"/>
      <c r="G58" s="19"/>
    </row>
    <row r="59" spans="1:7" ht="20.399999999999999">
      <c r="A59" s="76"/>
      <c r="B59" s="47" t="str">
        <f>Critères!B58</f>
        <v>9.4</v>
      </c>
      <c r="C59" s="19" t="str">
        <f>Critères!C58</f>
        <v>Dans chaque page web, chaque citation est-elle correctement indiquée ?</v>
      </c>
      <c r="D59" s="13" t="s">
        <v>265</v>
      </c>
      <c r="E59" s="20" t="s">
        <v>282</v>
      </c>
      <c r="F59" s="19"/>
      <c r="G59" s="19"/>
    </row>
    <row r="60" spans="1:7" ht="20.399999999999999">
      <c r="A60" s="76" t="str">
        <f>Critères!$A$59</f>
        <v>PRÉSENTATION</v>
      </c>
      <c r="B60" s="47" t="str">
        <f>Critères!B59</f>
        <v>10.1</v>
      </c>
      <c r="C60" s="19" t="str">
        <f>Critères!C59</f>
        <v>Dans le site web, des feuilles de styles sont-elles utilisées pour contrôler la présentation de l’information ?</v>
      </c>
      <c r="D60" s="13" t="s">
        <v>263</v>
      </c>
      <c r="E60" s="20" t="s">
        <v>282</v>
      </c>
      <c r="F60" s="19"/>
      <c r="G60" s="19"/>
    </row>
    <row r="61" spans="1:7" ht="30.6">
      <c r="A61" s="76"/>
      <c r="B61" s="47" t="str">
        <f>Critères!B60</f>
        <v>10.2</v>
      </c>
      <c r="C61" s="19" t="str">
        <f>Critères!C60</f>
        <v>Dans chaque page web, le contenu visible porteur d’information reste-t-il présent lorsque les feuilles de styles sont désactivées ?</v>
      </c>
      <c r="D61" s="13" t="s">
        <v>263</v>
      </c>
      <c r="E61" s="20" t="s">
        <v>282</v>
      </c>
      <c r="F61" s="19"/>
      <c r="G61" s="19"/>
    </row>
    <row r="62" spans="1:7" ht="30.6">
      <c r="A62" s="76"/>
      <c r="B62" s="47" t="str">
        <f>Critères!B61</f>
        <v>10.3</v>
      </c>
      <c r="C62" s="19" t="str">
        <f>Critères!C61</f>
        <v>Dans chaque page web, l’information reste-t-elle compréhensible lorsque les feuilles de styles sont désactivées ?</v>
      </c>
      <c r="D62" s="13" t="s">
        <v>263</v>
      </c>
      <c r="E62" s="20" t="s">
        <v>282</v>
      </c>
      <c r="F62" s="19" t="s">
        <v>329</v>
      </c>
      <c r="G62" s="19"/>
    </row>
    <row r="63" spans="1:7" ht="30.6">
      <c r="A63" s="76"/>
      <c r="B63" s="47" t="str">
        <f>Critères!B62</f>
        <v>10.4</v>
      </c>
      <c r="C63" s="19" t="str">
        <f>Critères!C62</f>
        <v>Dans chaque page web, le texte reste-t-il lisible lorsque la taille des caractères est augmentée jusqu’à 200%, au moins (hors cas particuliers) ?</v>
      </c>
      <c r="D63" s="13" t="s">
        <v>263</v>
      </c>
      <c r="E63" s="20" t="s">
        <v>282</v>
      </c>
      <c r="F63" s="19"/>
      <c r="G63" s="19"/>
    </row>
    <row r="64" spans="1:7" ht="20.399999999999999">
      <c r="A64" s="76"/>
      <c r="B64" s="47" t="str">
        <f>Critères!B63</f>
        <v>10.5</v>
      </c>
      <c r="C64" s="19" t="str">
        <f>Critères!C63</f>
        <v>Dans chaque page web, les déclarations CSS de couleurs de fond d’élément et de police sont-elles correctement utilisées ?</v>
      </c>
      <c r="D64" s="13" t="s">
        <v>263</v>
      </c>
      <c r="E64" s="20" t="s">
        <v>282</v>
      </c>
      <c r="F64" s="19"/>
      <c r="G64" s="19"/>
    </row>
    <row r="65" spans="1:7" ht="20.399999999999999">
      <c r="A65" s="76"/>
      <c r="B65" s="47" t="str">
        <f>Critères!B64</f>
        <v>10.6</v>
      </c>
      <c r="C65" s="19" t="str">
        <f>Critères!C64</f>
        <v>Dans chaque page web, chaque lien dont la nature n’est pas évidente est-il visible par rapport au texte environnant ?</v>
      </c>
      <c r="D65" s="13" t="s">
        <v>263</v>
      </c>
      <c r="E65" s="20" t="s">
        <v>282</v>
      </c>
      <c r="F65" s="19"/>
      <c r="G65" s="19"/>
    </row>
    <row r="66" spans="1:7" ht="20.399999999999999">
      <c r="A66" s="76"/>
      <c r="B66" s="47" t="str">
        <f>Critères!B65</f>
        <v>10.7</v>
      </c>
      <c r="C66" s="19" t="str">
        <f>Critères!C65</f>
        <v>Dans chaque page web, pour chaque élément recevant le focus, la prise de focus est-elle visible ?</v>
      </c>
      <c r="D66" s="13" t="s">
        <v>263</v>
      </c>
      <c r="E66" s="20" t="s">
        <v>282</v>
      </c>
      <c r="F66" s="19"/>
      <c r="G66" s="19"/>
    </row>
    <row r="67" spans="1:7" ht="20.399999999999999">
      <c r="A67" s="76"/>
      <c r="B67" s="47" t="str">
        <f>Critères!B66</f>
        <v>10.8</v>
      </c>
      <c r="C67" s="19" t="str">
        <f>Critères!C66</f>
        <v>Pour chaque page web, les contenus cachés ont-ils vocation à être ignorés par les technologies d’assistance ?</v>
      </c>
      <c r="D67" s="13" t="s">
        <v>263</v>
      </c>
      <c r="E67" s="20" t="s">
        <v>282</v>
      </c>
      <c r="F67" s="19"/>
      <c r="G67" s="19"/>
    </row>
    <row r="68" spans="1:7" ht="30.6">
      <c r="A68" s="76"/>
      <c r="B68" s="47" t="str">
        <f>Critères!B67</f>
        <v>10.9</v>
      </c>
      <c r="C68" s="19" t="str">
        <f>Critères!C67</f>
        <v>Dans chaque page web, l’information ne doit pas être donnée uniquement par la forme, taille ou position. Cette règle est-elle respectée ?</v>
      </c>
      <c r="D68" s="13" t="s">
        <v>263</v>
      </c>
      <c r="E68" s="20" t="s">
        <v>282</v>
      </c>
      <c r="F68" s="19"/>
      <c r="G68" s="19"/>
    </row>
    <row r="69" spans="1:7" ht="30.6">
      <c r="A69" s="76"/>
      <c r="B69" s="47" t="str">
        <f>Critères!B68</f>
        <v>10.10</v>
      </c>
      <c r="C69" s="19" t="str">
        <f>Critères!C68</f>
        <v>Dans chaque page web, l’information ne doit pas être donnée par la forme, taille ou position uniquement. Cette règle est-elle implémentée de façon pertinente ?</v>
      </c>
      <c r="D69" s="13" t="s">
        <v>263</v>
      </c>
      <c r="E69" s="20" t="s">
        <v>282</v>
      </c>
      <c r="F69" s="19"/>
      <c r="G69" s="19"/>
    </row>
    <row r="70" spans="1:7" ht="51">
      <c r="A70" s="76"/>
      <c r="B70" s="47" t="str">
        <f>Critères!B69</f>
        <v>10.11</v>
      </c>
      <c r="C70" s="19" t="str">
        <f>Critères!C69</f>
        <v>Pour chaque page web, les contenus peuvent-ils être présentés sans avoir recours à la fois à un défilement vertical pour une fenêtre ayant une hauteur de 256px ou à un défilement horizontal pour une fenêtre ayant une largeur de 320px (hors cas particuliers) ?</v>
      </c>
      <c r="D70" s="13" t="s">
        <v>263</v>
      </c>
      <c r="E70" s="20" t="s">
        <v>282</v>
      </c>
      <c r="F70" s="19"/>
      <c r="G70" s="19"/>
    </row>
    <row r="71" spans="1:7" ht="30.6">
      <c r="A71" s="76"/>
      <c r="B71" s="47" t="str">
        <f>Critères!B70</f>
        <v>10.12</v>
      </c>
      <c r="C71" s="19" t="str">
        <f>Critères!C70</f>
        <v>Dans chaque page web, les propriétés d’espacement du texte peuvent-elles être redéfinies par l’utilisateur sans perte de contenu ou de fonctionnalité (hors cas particuliers) ?</v>
      </c>
      <c r="D71" s="13" t="s">
        <v>265</v>
      </c>
      <c r="E71" s="20" t="s">
        <v>282</v>
      </c>
      <c r="F71" s="19"/>
      <c r="G71" s="19"/>
    </row>
    <row r="72" spans="1:7" ht="40.799999999999997">
      <c r="A72" s="76"/>
      <c r="B72" s="47" t="str">
        <f>Critères!B71</f>
        <v>10.13</v>
      </c>
      <c r="C72" s="19" t="str">
        <f>Critères!C71</f>
        <v>Dans chaque page web, les contenus additionnels apparaissant à la prise de focus ou au survol d’un composant d’interface sont-ils contrôlables par l’utilisateur (hors cas particuliers) ?</v>
      </c>
      <c r="D72" s="13" t="s">
        <v>263</v>
      </c>
      <c r="E72" s="20" t="s">
        <v>282</v>
      </c>
      <c r="F72" s="19"/>
      <c r="G72" s="19"/>
    </row>
    <row r="73" spans="1:7" ht="30.6">
      <c r="A73" s="76"/>
      <c r="B73" s="47" t="str">
        <f>Critères!B72</f>
        <v>10.14</v>
      </c>
      <c r="C73" s="19" t="str">
        <f>Critères!C72</f>
        <v>Dans chaque page web, les contenus additionnels apparaissant via les styles CSS uniquement peuvent-ils être rendus visibles au clavier et par tout dispositif de pointage ?</v>
      </c>
      <c r="D73" s="13" t="s">
        <v>265</v>
      </c>
      <c r="E73" s="20" t="s">
        <v>282</v>
      </c>
      <c r="F73" s="19"/>
      <c r="G73" s="19"/>
    </row>
    <row r="74" spans="1:7" ht="15.6">
      <c r="A74" s="76" t="str">
        <f>Critères!$A$73</f>
        <v>FORMULAIRES</v>
      </c>
      <c r="B74" s="47" t="str">
        <f>Critères!B73</f>
        <v>11.1</v>
      </c>
      <c r="C74" s="19" t="str">
        <f>Critères!C73</f>
        <v>Chaque champ de formulaire a-t-il une étiquette ?</v>
      </c>
      <c r="D74" s="13" t="s">
        <v>265</v>
      </c>
      <c r="E74" s="20" t="s">
        <v>282</v>
      </c>
      <c r="F74" s="19"/>
      <c r="G74" s="19"/>
    </row>
    <row r="75" spans="1:7" ht="20.399999999999999">
      <c r="A75" s="76"/>
      <c r="B75" s="47" t="str">
        <f>Critères!B74</f>
        <v>11.2</v>
      </c>
      <c r="C75" s="19" t="str">
        <f>Critères!C74</f>
        <v>Chaque étiquette associée à un champ de formulaire est-elle pertinente (hors cas particuliers) ?</v>
      </c>
      <c r="D75" s="13" t="s">
        <v>265</v>
      </c>
      <c r="E75" s="20" t="s">
        <v>282</v>
      </c>
      <c r="F75" s="19"/>
      <c r="G75" s="19"/>
    </row>
    <row r="76" spans="1:7" ht="40.799999999999997">
      <c r="A76" s="76"/>
      <c r="B76" s="47" t="str">
        <f>Critères!B75</f>
        <v>11.3</v>
      </c>
      <c r="C76" s="19" t="str">
        <f>Critères!C75</f>
        <v>Dans chaque formulaire, chaque étiquette associée à un champ de formulaire ayant la même fonction et répété plusieurs fois dans une même page ou dans un ensemble de pages est-elle cohérente ?</v>
      </c>
      <c r="D76" s="13" t="s">
        <v>265</v>
      </c>
      <c r="E76" s="20" t="s">
        <v>282</v>
      </c>
      <c r="F76" s="19"/>
      <c r="G76" s="19"/>
    </row>
    <row r="77" spans="1:7" ht="20.399999999999999">
      <c r="A77" s="76"/>
      <c r="B77" s="47" t="str">
        <f>Critères!B76</f>
        <v>11.4</v>
      </c>
      <c r="C77" s="19" t="str">
        <f>Critères!C76</f>
        <v>Dans chaque formulaire, chaque étiquette de champ et son champ associé sont-ils accolés (hors cas particuliers) ?</v>
      </c>
      <c r="D77" s="13" t="s">
        <v>265</v>
      </c>
      <c r="E77" s="20" t="s">
        <v>282</v>
      </c>
      <c r="F77" s="19"/>
      <c r="G77" s="19"/>
    </row>
    <row r="78" spans="1:7" ht="20.399999999999999">
      <c r="A78" s="76"/>
      <c r="B78" s="47" t="str">
        <f>Critères!B77</f>
        <v>11.5</v>
      </c>
      <c r="C78" s="19" t="str">
        <f>Critères!C77</f>
        <v>Dans chaque formulaire, les champs de même nature sont-ils regroupés, si nécessaire ?</v>
      </c>
      <c r="D78" s="13" t="s">
        <v>265</v>
      </c>
      <c r="E78" s="20" t="s">
        <v>282</v>
      </c>
      <c r="F78" s="19"/>
      <c r="G78" s="19"/>
    </row>
    <row r="79" spans="1:7" ht="20.399999999999999">
      <c r="A79" s="76"/>
      <c r="B79" s="47" t="str">
        <f>Critères!B78</f>
        <v>11.6</v>
      </c>
      <c r="C79" s="19" t="str">
        <f>Critères!C78</f>
        <v>Dans chaque formulaire, chaque regroupement de champs de même nature a-t-il une légende ?</v>
      </c>
      <c r="D79" s="13" t="s">
        <v>265</v>
      </c>
      <c r="E79" s="20" t="s">
        <v>282</v>
      </c>
      <c r="F79" s="19"/>
      <c r="G79" s="19"/>
    </row>
    <row r="80" spans="1:7" ht="20.399999999999999">
      <c r="A80" s="76"/>
      <c r="B80" s="47" t="str">
        <f>Critères!B79</f>
        <v>11.7</v>
      </c>
      <c r="C80" s="19" t="str">
        <f>Critères!C79</f>
        <v>Dans chaque formulaire, chaque légende associée à un regroupement de champs de même nature est-elle pertinente ?</v>
      </c>
      <c r="D80" s="13" t="s">
        <v>265</v>
      </c>
      <c r="E80" s="20" t="s">
        <v>282</v>
      </c>
      <c r="F80" s="19"/>
      <c r="G80" s="19"/>
    </row>
    <row r="81" spans="1:7" ht="20.399999999999999">
      <c r="A81" s="76"/>
      <c r="B81" s="47" t="str">
        <f>Critères!B80</f>
        <v>11.8</v>
      </c>
      <c r="C81" s="19" t="str">
        <f>Critères!C80</f>
        <v>Dans chaque formulaire, les items de même nature d’une liste de choix sont-ils regroupées de manière pertinente ?</v>
      </c>
      <c r="D81" s="13" t="s">
        <v>265</v>
      </c>
      <c r="E81" s="20" t="s">
        <v>282</v>
      </c>
      <c r="F81" s="19"/>
      <c r="G81" s="19"/>
    </row>
    <row r="82" spans="1:7" ht="20.399999999999999">
      <c r="A82" s="76"/>
      <c r="B82" s="47" t="str">
        <f>Critères!B81</f>
        <v>11.9</v>
      </c>
      <c r="C82" s="19" t="str">
        <f>Critères!C81</f>
        <v>Dans chaque formulaire, l’intitulé de chaque bouton est-il pertinent (hors cas particuliers) ?</v>
      </c>
      <c r="D82" s="13" t="s">
        <v>263</v>
      </c>
      <c r="E82" s="20" t="s">
        <v>282</v>
      </c>
      <c r="F82" s="19"/>
      <c r="G82" s="19"/>
    </row>
    <row r="83" spans="1:7" ht="20.399999999999999">
      <c r="A83" s="76"/>
      <c r="B83" s="47" t="str">
        <f>Critères!B82</f>
        <v>11.10</v>
      </c>
      <c r="C83" s="19" t="str">
        <f>Critères!C82</f>
        <v>Dans chaque formulaire, le contrôle de saisie est-il utilisé de manière pertinente (hors cas particuliers) ?</v>
      </c>
      <c r="D83" s="13" t="s">
        <v>265</v>
      </c>
      <c r="E83" s="20" t="s">
        <v>282</v>
      </c>
      <c r="F83" s="19"/>
      <c r="G83" s="19"/>
    </row>
    <row r="84" spans="1:7" ht="30.6">
      <c r="A84" s="76"/>
      <c r="B84" s="47" t="str">
        <f>Critères!B83</f>
        <v>11.11</v>
      </c>
      <c r="C84" s="19" t="str">
        <f>Critères!C83</f>
        <v>Dans chaque formulaire, le contrôle de saisie est-il accompagné, si nécessaire, de suggestions facilitant la correction des erreurs de saisie ?</v>
      </c>
      <c r="D84" s="13" t="s">
        <v>265</v>
      </c>
      <c r="E84" s="20" t="s">
        <v>282</v>
      </c>
      <c r="F84" s="19"/>
      <c r="G84" s="19"/>
    </row>
    <row r="85" spans="1:7" ht="51">
      <c r="A85" s="76"/>
      <c r="B85" s="47" t="str">
        <f>Critères!B84</f>
        <v>11.12</v>
      </c>
      <c r="C85" s="19" t="str">
        <f>Critères!C84</f>
        <v>Pour chaque formulaire qui modifie ou supprime des données, ou qui transmet des réponses à un test ou à un examen, ou dont la validation a des conséquences financières ou juridiques, les données saisies peuvent-elles être modifiées, mises à jour ou récupérées par l’utilisateur ?</v>
      </c>
      <c r="D85" s="13" t="s">
        <v>265</v>
      </c>
      <c r="E85" s="20" t="s">
        <v>282</v>
      </c>
      <c r="F85" s="19"/>
      <c r="G85" s="19"/>
    </row>
    <row r="86" spans="1:7" ht="30.6">
      <c r="A86" s="76"/>
      <c r="B86" s="47" t="str">
        <f>Critères!B85</f>
        <v>11.13</v>
      </c>
      <c r="C86" s="19" t="str">
        <f>Critères!C85</f>
        <v>La finalité d’un champ de saisie peut-elle être déduite pour faciliter le remplissage automatique des champs avec les données de l’utilisateur ?</v>
      </c>
      <c r="D86" s="13" t="s">
        <v>265</v>
      </c>
      <c r="E86" s="20" t="s">
        <v>282</v>
      </c>
      <c r="F86" s="19"/>
      <c r="G86" s="19"/>
    </row>
    <row r="87" spans="1:7" ht="20.399999999999999">
      <c r="A87" s="76" t="str">
        <f>Critères!$A$86</f>
        <v>NAVIGATION</v>
      </c>
      <c r="B87" s="47" t="str">
        <f>Critères!B86</f>
        <v>12.1</v>
      </c>
      <c r="C87" s="19" t="str">
        <f>Critères!C86</f>
        <v>Chaque ensemble de pages dispose-t-il de deux systèmes de navigation différents, au moins (hors cas particuliers) ?</v>
      </c>
      <c r="D87" s="13" t="s">
        <v>264</v>
      </c>
      <c r="E87" s="20" t="s">
        <v>282</v>
      </c>
      <c r="F87" s="19" t="s">
        <v>328</v>
      </c>
      <c r="G87" s="19"/>
    </row>
    <row r="88" spans="1:7" ht="30.6">
      <c r="A88" s="76"/>
      <c r="B88" s="47" t="str">
        <f>Critères!B87</f>
        <v>12.2</v>
      </c>
      <c r="C88" s="19" t="str">
        <f>Critères!C87</f>
        <v>Dans chaque ensemble de pages, le menu et les barres de navigation sont-ils toujours à la même place (hors cas particuliers) ?</v>
      </c>
      <c r="D88" s="13" t="s">
        <v>265</v>
      </c>
      <c r="E88" s="20" t="s">
        <v>282</v>
      </c>
      <c r="F88" s="19"/>
      <c r="G88" s="19"/>
    </row>
    <row r="89" spans="1:7" ht="15.6">
      <c r="A89" s="76"/>
      <c r="B89" s="47" t="str">
        <f>Critères!B88</f>
        <v>12.3</v>
      </c>
      <c r="C89" s="19" t="str">
        <f>Critères!C88</f>
        <v>La page « plan du site » est-elle pertinente ?</v>
      </c>
      <c r="D89" s="13" t="s">
        <v>265</v>
      </c>
      <c r="E89" s="20" t="s">
        <v>282</v>
      </c>
      <c r="F89" s="19"/>
      <c r="G89" s="19"/>
    </row>
    <row r="90" spans="1:7" ht="20.399999999999999">
      <c r="A90" s="76"/>
      <c r="B90" s="47" t="str">
        <f>Critères!B89</f>
        <v>12.4</v>
      </c>
      <c r="C90" s="19" t="str">
        <f>Critères!C89</f>
        <v>Dans chaque ensemble de pages, la page « plan du site » est-elle atteignable de manière identique ?</v>
      </c>
      <c r="D90" s="13" t="s">
        <v>265</v>
      </c>
      <c r="E90" s="20" t="s">
        <v>282</v>
      </c>
      <c r="F90" s="19"/>
      <c r="G90" s="19"/>
    </row>
    <row r="91" spans="1:7" ht="20.399999999999999">
      <c r="A91" s="76"/>
      <c r="B91" s="47" t="str">
        <f>Critères!B90</f>
        <v>12.5</v>
      </c>
      <c r="C91" s="19" t="str">
        <f>Critères!C90</f>
        <v>Dans chaque ensemble de pages, le moteur de recherche est-il atteignable de manière identique ?</v>
      </c>
      <c r="D91" s="13" t="s">
        <v>265</v>
      </c>
      <c r="E91" s="20" t="s">
        <v>282</v>
      </c>
      <c r="F91" s="19"/>
      <c r="G91" s="19"/>
    </row>
    <row r="92" spans="1:7" ht="40.799999999999997">
      <c r="A92" s="76"/>
      <c r="B92" s="47" t="str">
        <f>Critères!B91</f>
        <v>12.6</v>
      </c>
      <c r="C92" s="19" t="str">
        <f>Critères!C91</f>
        <v>Les zones de regroupement de contenus présentes dans plusieurs pages web (zones d’en-tête, de navigation principale, de contenu principal, de pied de page et de moteur de recherche) peuvent-elles être atteintes ou évitées ?</v>
      </c>
      <c r="D92" s="13" t="s">
        <v>263</v>
      </c>
      <c r="E92" s="20" t="s">
        <v>282</v>
      </c>
      <c r="F92" s="19"/>
      <c r="G92" s="19"/>
    </row>
    <row r="93" spans="1:7" ht="30.6">
      <c r="A93" s="76"/>
      <c r="B93" s="47" t="str">
        <f>Critères!B92</f>
        <v>12.7</v>
      </c>
      <c r="C93" s="19" t="str">
        <f>Critères!C92</f>
        <v>Dans chaque page web, un lien d’évitement ou d’accès rapide à la zone de contenu principal est-il présent (hors cas particuliers) ?</v>
      </c>
      <c r="D93" s="13" t="s">
        <v>265</v>
      </c>
      <c r="E93" s="20" t="s">
        <v>282</v>
      </c>
      <c r="F93" s="19"/>
      <c r="G93" s="19"/>
    </row>
    <row r="94" spans="1:7" ht="15.6">
      <c r="A94" s="76"/>
      <c r="B94" s="47" t="str">
        <f>Critères!B93</f>
        <v>12.8</v>
      </c>
      <c r="C94" s="19" t="str">
        <f>Critères!C93</f>
        <v>Dans chaque page web, l’ordre de tabulation est-il cohérent ?</v>
      </c>
      <c r="D94" s="13" t="s">
        <v>263</v>
      </c>
      <c r="E94" s="20" t="s">
        <v>282</v>
      </c>
      <c r="F94" s="19"/>
      <c r="G94" s="19"/>
    </row>
    <row r="95" spans="1:7" ht="20.399999999999999">
      <c r="A95" s="76"/>
      <c r="B95" s="47" t="str">
        <f>Critères!B94</f>
        <v>12.9</v>
      </c>
      <c r="C95" s="19" t="str">
        <f>Critères!C94</f>
        <v>Dans chaque page web, la navigation ne doit pas contenir de piège au clavier. Cette règle est-elle respectée ?</v>
      </c>
      <c r="D95" s="13" t="s">
        <v>263</v>
      </c>
      <c r="E95" s="20" t="s">
        <v>282</v>
      </c>
      <c r="F95" s="19"/>
      <c r="G95" s="19"/>
    </row>
    <row r="96" spans="1:7" ht="40.799999999999997">
      <c r="A96" s="76"/>
      <c r="B96" s="47" t="str">
        <f>Critères!B95</f>
        <v>12.10</v>
      </c>
      <c r="C96" s="19" t="str">
        <f>Critères!C95</f>
        <v>Dans chaque page web, les raccourcis clavier n’utilisant qu’une seule touche (lettre minuscule ou majuscule, ponctuation, chiffre ou symbole) sont-ils contrôlables par l’utilisateur ?</v>
      </c>
      <c r="D96" s="13" t="s">
        <v>265</v>
      </c>
      <c r="E96" s="20" t="s">
        <v>282</v>
      </c>
      <c r="F96" s="19"/>
      <c r="G96" s="19"/>
    </row>
    <row r="97" spans="1:7" ht="40.799999999999997">
      <c r="A97" s="76"/>
      <c r="B97" s="47" t="str">
        <f>Critères!B96</f>
        <v>12.11</v>
      </c>
      <c r="C97" s="19" t="str">
        <f>Critères!C96</f>
        <v>Dans chaque page web, les contenus additionnels apparaissant au survol, à la prise de focus ou à l’activation d’un composant d’interface sont-ils si nécessaire atteignables au clavier ?</v>
      </c>
      <c r="D97" s="13" t="s">
        <v>263</v>
      </c>
      <c r="E97" s="20" t="s">
        <v>282</v>
      </c>
      <c r="F97" s="19"/>
      <c r="G97" s="19"/>
    </row>
    <row r="98" spans="1:7" ht="20.399999999999999">
      <c r="A98" s="76" t="str">
        <f>Critères!$A$97</f>
        <v>CONSULTATION</v>
      </c>
      <c r="B98" s="47" t="str">
        <f>Critères!B97</f>
        <v>13.1</v>
      </c>
      <c r="C98" s="19" t="str">
        <f>Critères!C97</f>
        <v>Pour chaque page web, l’utilisateur a-t-il le contrôle de chaque limite de temps modifiant le contenu (hors cas particuliers) ?</v>
      </c>
      <c r="D98" s="13" t="s">
        <v>265</v>
      </c>
      <c r="E98" s="20" t="s">
        <v>282</v>
      </c>
      <c r="F98" s="19" t="s">
        <v>323</v>
      </c>
      <c r="G98" s="19"/>
    </row>
    <row r="99" spans="1:7" ht="30.6">
      <c r="A99" s="76"/>
      <c r="B99" s="47" t="str">
        <f>Critères!B98</f>
        <v>13.2</v>
      </c>
      <c r="C99" s="19" t="str">
        <f>Critères!C98</f>
        <v>Dans chaque page web, l’ouverture d’une nouvelle fenêtre ne doit pas être déclenchée sans action de l’utilisateur. Cette règle est-elle respectée ?</v>
      </c>
      <c r="D99" s="13" t="s">
        <v>263</v>
      </c>
      <c r="E99" s="20" t="s">
        <v>282</v>
      </c>
      <c r="F99" s="19"/>
      <c r="G99" s="19"/>
    </row>
    <row r="100" spans="1:7" ht="30.6">
      <c r="A100" s="76"/>
      <c r="B100" s="47" t="str">
        <f>Critères!B99</f>
        <v>13.3</v>
      </c>
      <c r="C100" s="19" t="str">
        <f>Critères!C99</f>
        <v>Dans chaque page web, chaque document bureautique en téléchargement possède-t-il, si nécessaire, une version accessible (hors cas particuliers) ?</v>
      </c>
      <c r="D100" s="13" t="s">
        <v>265</v>
      </c>
      <c r="E100" s="20" t="s">
        <v>282</v>
      </c>
      <c r="F100" s="19"/>
      <c r="G100" s="19"/>
    </row>
    <row r="101" spans="1:7" ht="20.399999999999999">
      <c r="A101" s="76"/>
      <c r="B101" s="47" t="str">
        <f>Critères!B100</f>
        <v>13.4</v>
      </c>
      <c r="C101" s="19" t="str">
        <f>Critères!C100</f>
        <v>Pour chaque document bureautique ayant une version accessible, cette version offre-t-elle la même information ?</v>
      </c>
      <c r="D101" s="13" t="s">
        <v>265</v>
      </c>
      <c r="E101" s="20" t="s">
        <v>282</v>
      </c>
      <c r="F101" s="19"/>
      <c r="G101" s="19"/>
    </row>
    <row r="102" spans="1:7" ht="20.399999999999999">
      <c r="A102" s="76"/>
      <c r="B102" s="47" t="str">
        <f>Critères!B101</f>
        <v>13.5</v>
      </c>
      <c r="C102" s="19" t="str">
        <f>Critères!C101</f>
        <v>Dans chaque page web, chaque contenu cryptique (art ASCII, émoticon, syntaxe cryptique) a-t-il une alternative ?</v>
      </c>
      <c r="D102" s="13" t="s">
        <v>265</v>
      </c>
      <c r="E102" s="20" t="s">
        <v>282</v>
      </c>
      <c r="F102" s="19"/>
      <c r="G102" s="19"/>
    </row>
    <row r="103" spans="1:7" ht="30.6">
      <c r="A103" s="76"/>
      <c r="B103" s="47" t="str">
        <f>Critères!B102</f>
        <v>13.6</v>
      </c>
      <c r="C103" s="19" t="str">
        <f>Critères!C102</f>
        <v>Dans chaque page web, pour chaque contenu cryptique (art ASCII, émoticon, syntaxe cryptique) ayant une alternative, cette alternative est-elle pertinente ?</v>
      </c>
      <c r="D103" s="13" t="s">
        <v>265</v>
      </c>
      <c r="E103" s="20" t="s">
        <v>282</v>
      </c>
      <c r="F103" s="19"/>
      <c r="G103" s="19"/>
    </row>
    <row r="104" spans="1:7" ht="30.6">
      <c r="A104" s="76"/>
      <c r="B104" s="47" t="str">
        <f>Critères!B103</f>
        <v>13.7</v>
      </c>
      <c r="C104" s="19" t="str">
        <f>Critères!C103</f>
        <v>Dans chaque page web, les changements brusques de luminosité ou les effets de flash sont-ils correctement utilisés ?</v>
      </c>
      <c r="D104" s="13" t="s">
        <v>265</v>
      </c>
      <c r="E104" s="20" t="s">
        <v>282</v>
      </c>
      <c r="F104" s="19"/>
      <c r="G104" s="19"/>
    </row>
    <row r="105" spans="1:7" ht="20.399999999999999">
      <c r="A105" s="76"/>
      <c r="B105" s="47" t="str">
        <f>Critères!B104</f>
        <v>13.8</v>
      </c>
      <c r="C105" s="19" t="str">
        <f>Critères!C104</f>
        <v>Dans chaque page web, chaque contenu en mouvement ou clignotant est-il contrôlable par l’utilisateur ?</v>
      </c>
      <c r="D105" s="13" t="s">
        <v>265</v>
      </c>
      <c r="E105" s="20" t="s">
        <v>282</v>
      </c>
      <c r="F105" s="19"/>
      <c r="G105" s="19"/>
    </row>
    <row r="106" spans="1:7" ht="30.6">
      <c r="A106" s="76"/>
      <c r="B106" s="47" t="str">
        <f>Critères!B105</f>
        <v>13.9</v>
      </c>
      <c r="C106" s="19" t="str">
        <f>Critères!C105</f>
        <v>Dans chaque page web, le contenu proposé est-il consultable quelle que soit l’orientation de l’écran (portait ou paysage) (hors cas particuliers) ?</v>
      </c>
      <c r="D106" s="13" t="s">
        <v>263</v>
      </c>
      <c r="E106" s="20" t="s">
        <v>282</v>
      </c>
      <c r="F106" s="19"/>
      <c r="G106" s="19"/>
    </row>
    <row r="107" spans="1:7" ht="40.799999999999997">
      <c r="A107" s="76"/>
      <c r="B107" s="47" t="str">
        <f>Critères!B106</f>
        <v>13.10</v>
      </c>
      <c r="C107" s="19" t="str">
        <f>Critères!C106</f>
        <v>Dans chaque page web, les fonctionnalités utilisables ou disponibles au moyen d’un geste complexe peuvent-elles être également disponibles au moyen d’un geste simple (hors cas particuliers) ?</v>
      </c>
      <c r="D107" s="13" t="s">
        <v>265</v>
      </c>
      <c r="E107" s="20" t="s">
        <v>282</v>
      </c>
      <c r="F107" s="19"/>
      <c r="G107" s="19"/>
    </row>
    <row r="108" spans="1:7" ht="40.799999999999997">
      <c r="A108" s="76"/>
      <c r="B108" s="47" t="str">
        <f>Critères!B107</f>
        <v>13.11</v>
      </c>
      <c r="C108" s="19" t="str">
        <f>Critères!C107</f>
        <v>Dans chaque page web, les actions déclenchées au moyen d’un dispositif de pointage sur un point unique de l’écran peuvent-elles faire l’objet d’une annulation (hors cas particuliers) ?</v>
      </c>
      <c r="D108" s="13" t="s">
        <v>263</v>
      </c>
      <c r="E108" s="20" t="s">
        <v>282</v>
      </c>
      <c r="F108" s="19"/>
      <c r="G108" s="19"/>
    </row>
    <row r="109" spans="1:7" ht="30.6">
      <c r="A109" s="76"/>
      <c r="B109" s="47" t="str">
        <f>Critères!B108</f>
        <v>13.12</v>
      </c>
      <c r="C109" s="19" t="str">
        <f>Critères!C108</f>
        <v>Dans chaque page web, les fonctionnalités qui impliquent un mouvement de l’appareil ou vers l’appareil peuvent-elles être satisfaites de manière alternative (hors cas particuliers) ?</v>
      </c>
      <c r="D109" s="13" t="s">
        <v>265</v>
      </c>
      <c r="E109" s="20" t="s">
        <v>282</v>
      </c>
      <c r="F109" s="19"/>
      <c r="G109" s="19"/>
    </row>
  </sheetData>
  <autoFilter ref="A3:BL109" xr:uid="{00000000-0001-0000-0800-000000000000}"/>
  <mergeCells count="15">
    <mergeCell ref="A18:A30"/>
    <mergeCell ref="A1:G1"/>
    <mergeCell ref="A2:G2"/>
    <mergeCell ref="A4:A12"/>
    <mergeCell ref="A13:A14"/>
    <mergeCell ref="A15:A17"/>
    <mergeCell ref="A74:A86"/>
    <mergeCell ref="A87:A97"/>
    <mergeCell ref="A98:A109"/>
    <mergeCell ref="A31:A38"/>
    <mergeCell ref="A39:A40"/>
    <mergeCell ref="A41:A45"/>
    <mergeCell ref="A46:A55"/>
    <mergeCell ref="A56:A59"/>
    <mergeCell ref="A60:A73"/>
  </mergeCells>
  <conditionalFormatting sqref="D4:D109">
    <cfRule type="cellIs" dxfId="35" priority="3" stopIfTrue="1" operator="equal">
      <formula>"C"</formula>
    </cfRule>
  </conditionalFormatting>
  <conditionalFormatting sqref="E4:E109">
    <cfRule type="cellIs" dxfId="34" priority="1" stopIfTrue="1" operator="equal">
      <formula>"D"</formula>
    </cfRule>
  </conditionalFormatting>
  <conditionalFormatting sqref="E4:E109">
    <cfRule type="cellIs" dxfId="33" priority="2" stopIfTrue="1" operator="equal">
      <formula>"N"</formula>
    </cfRule>
  </conditionalFormatting>
  <conditionalFormatting sqref="D4:D109">
    <cfRule type="cellIs" dxfId="32" priority="5" stopIfTrue="1" operator="equal">
      <formula>"NA"</formula>
    </cfRule>
  </conditionalFormatting>
  <conditionalFormatting sqref="D4:D109">
    <cfRule type="cellIs" dxfId="31" priority="4" stopIfTrue="1" operator="equal">
      <formula>"NC"</formula>
    </cfRule>
  </conditionalFormatting>
  <conditionalFormatting sqref="D4:D109">
    <cfRule type="cellIs" dxfId="30" priority="6" stopIfTrue="1" operator="equal">
      <formula>"NT"</formula>
    </cfRule>
  </conditionalFormatting>
  <dataValidations count="2">
    <dataValidation type="list" showErrorMessage="1" sqref="D4:D109" xr:uid="{6B117718-4BBE-4C13-AC9C-4A388FBD2F59}">
      <formula1>"C,NC,NA,NT"</formula1>
    </dataValidation>
    <dataValidation type="list" showErrorMessage="1" sqref="E4:E109" xr:uid="{BFF1BB55-E5DD-4950-B376-756D6B3D50DF}">
      <formula1>"D,N"</formula1>
    </dataValidation>
  </dataValidations>
  <pageMargins left="0.39370078740157505" right="0.39370078740157505" top="0.78740157480315009" bottom="0.59015748031496107" header="0.39370078740157505" footer="0.39370078740157505"/>
  <pageSetup paperSize="0" scale="74" fitToWidth="0" fitToHeight="0" pageOrder="overThenDown" orientation="portrait" useFirstPageNumber="1" horizontalDpi="0" verticalDpi="0" copies="0"/>
  <headerFooter alignWithMargins="0">
    <oddHeader>&amp;LRGAA 3.0 - Relevé pour le site : wwww.site.fr&amp;R&amp;P/&amp;N - &amp;A</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045140CF359BB46B2BF79437964AF4E" ma:contentTypeVersion="11" ma:contentTypeDescription="Create a new document." ma:contentTypeScope="" ma:versionID="383d897f6ceb1b07b5ddbdbe5bc7c0c5">
  <xsd:schema xmlns:xsd="http://www.w3.org/2001/XMLSchema" xmlns:xs="http://www.w3.org/2001/XMLSchema" xmlns:p="http://schemas.microsoft.com/office/2006/metadata/properties" xmlns:ns2="4b3a14da-9433-4754-b874-f5ca14ebe3b6" xmlns:ns3="9e928e6a-73b7-4bf6-aa49-f472cf305d90" targetNamespace="http://schemas.microsoft.com/office/2006/metadata/properties" ma:root="true" ma:fieldsID="4429b253cf967c348d231ace67b7f6f2" ns2:_="" ns3:_="">
    <xsd:import namespace="4b3a14da-9433-4754-b874-f5ca14ebe3b6"/>
    <xsd:import namespace="9e928e6a-73b7-4bf6-aa49-f472cf305d9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b3a14da-9433-4754-b874-f5ca14ebe3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3623ea3-be23-4189-a25b-bcadb097ef14"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e928e6a-73b7-4bf6-aa49-f472cf305d90"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28fab7d7-e07f-48ca-9ac5-25e87b5c112c}" ma:internalName="TaxCatchAll" ma:showField="CatchAllData" ma:web="9e928e6a-73b7-4bf6-aa49-f472cf305d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4b3a14da-9433-4754-b874-f5ca14ebe3b6">
      <Terms xmlns="http://schemas.microsoft.com/office/infopath/2007/PartnerControls"/>
    </lcf76f155ced4ddcb4097134ff3c332f>
    <TaxCatchAll xmlns="9e928e6a-73b7-4bf6-aa49-f472cf305d9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AB2EED-8416-4FED-A988-6AE23309D8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b3a14da-9433-4754-b874-f5ca14ebe3b6"/>
    <ds:schemaRef ds:uri="9e928e6a-73b7-4bf6-aa49-f472cf305d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B624750-93DA-47CA-8C65-9D6492138873}">
  <ds:schemaRefs>
    <ds:schemaRef ds:uri="http://purl.org/dc/elements/1.1/"/>
    <ds:schemaRef ds:uri="http://schemas.microsoft.com/office/2006/metadata/properties"/>
    <ds:schemaRef ds:uri="4b3a14da-9433-4754-b874-f5ca14ebe3b6"/>
    <ds:schemaRef ds:uri="http://purl.org/dc/terms/"/>
    <ds:schemaRef ds:uri="9e928e6a-73b7-4bf6-aa49-f472cf305d90"/>
    <ds:schemaRef ds:uri="http://schemas.microsoft.com/office/2006/documentManagement/types"/>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6649D515-0DCA-49C8-AB46-6C9BFCC3D8E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14</vt:i4>
      </vt:variant>
      <vt:variant>
        <vt:lpstr>Plages nommées</vt:lpstr>
      </vt:variant>
      <vt:variant>
        <vt:i4>1</vt:i4>
      </vt:variant>
    </vt:vector>
  </HeadingPairs>
  <TitlesOfParts>
    <vt:vector size="15" baseType="lpstr">
      <vt:lpstr>Mode_d'emploi</vt:lpstr>
      <vt:lpstr>Échantillon</vt:lpstr>
      <vt:lpstr>Critères</vt:lpstr>
      <vt:lpstr>Synthèse</vt:lpstr>
      <vt:lpstr>BaseDeCalcul</vt:lpstr>
      <vt:lpstr>P01</vt:lpstr>
      <vt:lpstr>P02</vt:lpstr>
      <vt:lpstr>P03</vt:lpstr>
      <vt:lpstr>P04</vt:lpstr>
      <vt:lpstr>P05</vt:lpstr>
      <vt:lpstr>P06</vt:lpstr>
      <vt:lpstr>P07</vt:lpstr>
      <vt:lpstr>P08</vt:lpstr>
      <vt:lpstr>P09</vt:lpstr>
      <vt:lpstr>Critères!Zone_d_impression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CALAVIA, Ander</cp:lastModifiedBy>
  <cp:revision>531</cp:revision>
  <dcterms:created xsi:type="dcterms:W3CDTF">2015-03-10T09:08:51Z</dcterms:created>
  <dcterms:modified xsi:type="dcterms:W3CDTF">2024-06-11T12:52:52Z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0x0101005045140CF359BB46B2BF79437964AF4E</vt:lpwstr>
  </property>
  <property fmtid="{D5CDD505-2E9C-101B-9397-08002B2CF9AE}" pid="3" name="MediaServiceImageTags">
    <vt:lpwstr/>
  </property>
</Properties>
</file>